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630" yWindow="555" windowWidth="27495" windowHeight="11445"/>
  </bookViews>
  <sheets>
    <sheet name="Sheet" sheetId="1" r:id="rId1"/>
  </sheets>
  <definedNames>
    <definedName name="_xlnm._FilterDatabase" localSheetId="0" hidden="1">Sheet!$A$4:$BI$72</definedName>
  </definedNames>
  <calcPr calcId="145621"/>
</workbook>
</file>

<file path=xl/calcChain.xml><?xml version="1.0" encoding="utf-8"?>
<calcChain xmlns="http://schemas.openxmlformats.org/spreadsheetml/2006/main">
  <c r="B72" i="1" l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</calcChain>
</file>

<file path=xl/sharedStrings.xml><?xml version="1.0" encoding="utf-8"?>
<sst xmlns="http://schemas.openxmlformats.org/spreadsheetml/2006/main" count="1974" uniqueCount="349">
  <si>
    <t xml:space="preserve">	
ДК 021:2015
22800000-8 Паперові чи картонні реєстраційні журнали, бухгалтерські книги, швидкозшивачі, бланки та інші паперові канцелярські вироби</t>
  </si>
  <si>
    <t xml:space="preserve">	
ДК 021:2015
50410000-2 Послуги з ремонту і технічного обслуговування вимірювальних, випробувальних і контрольних приладів</t>
  </si>
  <si>
    <t xml:space="preserve">
50413200-5 Послуги з ремонту і технічного обслуговування протипожежного обладнання</t>
  </si>
  <si>
    <t xml:space="preserve"> Вакцини</t>
  </si>
  <si>
    <t xml:space="preserve"> Медичні препарати, крім стоматологічних матеріалів</t>
  </si>
  <si>
    <t xml:space="preserve"> Офісна та комп’ютерна техніка, устаткування та приладдя, крім меблів та пакетів програмного забезпечення</t>
  </si>
  <si>
    <t xml:space="preserve"> Паперові чи картонні реєстраційні журнали</t>
  </si>
  <si>
    <t xml:space="preserve"> Шприци</t>
  </si>
  <si>
    <t>% зниження</t>
  </si>
  <si>
    <t>+0324437617</t>
  </si>
  <si>
    <t>+0324769941</t>
  </si>
  <si>
    <t>+0380676720691</t>
  </si>
  <si>
    <t>+3024769941</t>
  </si>
  <si>
    <t>+38024769941</t>
  </si>
  <si>
    <t>+380322302175</t>
  </si>
  <si>
    <t>+3803224440181</t>
  </si>
  <si>
    <t>+3803224440728</t>
  </si>
  <si>
    <t>+380322602402</t>
  </si>
  <si>
    <t>+38032440181</t>
  </si>
  <si>
    <t>+380324429060</t>
  </si>
  <si>
    <t>+380324437617</t>
  </si>
  <si>
    <t>+380324440293</t>
  </si>
  <si>
    <t>+380324441014</t>
  </si>
  <si>
    <t>+380324769941</t>
  </si>
  <si>
    <t>+380442750108</t>
  </si>
  <si>
    <t>+380443609620</t>
  </si>
  <si>
    <t>+380631740514</t>
  </si>
  <si>
    <t>+380662631886</t>
  </si>
  <si>
    <t>+380670041400</t>
  </si>
  <si>
    <t>+380675190206</t>
  </si>
  <si>
    <t>+380676233500</t>
  </si>
  <si>
    <t>+380676720691</t>
  </si>
  <si>
    <t>+380678034035</t>
  </si>
  <si>
    <t>+380679484672</t>
  </si>
  <si>
    <t>+380969909221</t>
  </si>
  <si>
    <t>+380973191321</t>
  </si>
  <si>
    <t>,,</t>
  </si>
  <si>
    <t>0 (0)</t>
  </si>
  <si>
    <t>00034186</t>
  </si>
  <si>
    <t>00131587</t>
  </si>
  <si>
    <t>04725912</t>
  </si>
  <si>
    <t>11/286/19</t>
  </si>
  <si>
    <t>13/310/19</t>
  </si>
  <si>
    <t>1331277/278/19</t>
  </si>
  <si>
    <t>13821460</t>
  </si>
  <si>
    <t>14/321/19</t>
  </si>
  <si>
    <t>140/285/19</t>
  </si>
  <si>
    <t>152/19</t>
  </si>
  <si>
    <t>15800000-6 Продукти харчування різні</t>
  </si>
  <si>
    <t>170/19-978/341/19</t>
  </si>
  <si>
    <t>1729901694</t>
  </si>
  <si>
    <t>1900466/276/19</t>
  </si>
  <si>
    <t>1900481/277/19</t>
  </si>
  <si>
    <t>19240456/337/19</t>
  </si>
  <si>
    <t>2016723220</t>
  </si>
  <si>
    <t>2019</t>
  </si>
  <si>
    <t>2036709764</t>
  </si>
  <si>
    <t>2082119568</t>
  </si>
  <si>
    <t>21633086</t>
  </si>
  <si>
    <t>218/19</t>
  </si>
  <si>
    <t>22000000-0 Друкована та супутня продукція</t>
  </si>
  <si>
    <t>22800000-8 Паперові чи картонні реєстраційні журнали, бухгалтерські книги, швидкозшивачі, бланки та інші паперові канцелярські вироби</t>
  </si>
  <si>
    <t>22810000-1 Паперові чи картонні реєстраційні журнали</t>
  </si>
  <si>
    <t>22820000-4 Бланки</t>
  </si>
  <si>
    <t>233/278/19</t>
  </si>
  <si>
    <t>234/277/19</t>
  </si>
  <si>
    <t>237/313/19</t>
  </si>
  <si>
    <t>238/312/19</t>
  </si>
  <si>
    <t>23882505</t>
  </si>
  <si>
    <t>239/311/19</t>
  </si>
  <si>
    <t>2407707529</t>
  </si>
  <si>
    <t>242/276/19</t>
  </si>
  <si>
    <t>2460400554</t>
  </si>
  <si>
    <t>247/19-ЛВ2/291/19</t>
  </si>
  <si>
    <t>24745673</t>
  </si>
  <si>
    <t>248/19-ЛВ2/292/19</t>
  </si>
  <si>
    <t>2517710117</t>
  </si>
  <si>
    <t>2546002144</t>
  </si>
  <si>
    <t>257/298/19</t>
  </si>
  <si>
    <t>258/299/19</t>
  </si>
  <si>
    <t>2608219515</t>
  </si>
  <si>
    <t>2631507912</t>
  </si>
  <si>
    <t>2656311002</t>
  </si>
  <si>
    <t>2687411770</t>
  </si>
  <si>
    <t>275/19</t>
  </si>
  <si>
    <t>279/19</t>
  </si>
  <si>
    <t>280/19</t>
  </si>
  <si>
    <t>283/19</t>
  </si>
  <si>
    <t>2831610688</t>
  </si>
  <si>
    <t>284/19</t>
  </si>
  <si>
    <t>2867721789</t>
  </si>
  <si>
    <t>288/19</t>
  </si>
  <si>
    <t>289/19</t>
  </si>
  <si>
    <t>290/19</t>
  </si>
  <si>
    <t>2928000493</t>
  </si>
  <si>
    <t>2945320154</t>
  </si>
  <si>
    <t>296/19</t>
  </si>
  <si>
    <t>297/19</t>
  </si>
  <si>
    <t>30000000-9 Офісна та комп’ютерна техніка, устаткування та приладдя, крім меблів та пакетів програмного забезпечення</t>
  </si>
  <si>
    <t>3009816356</t>
  </si>
  <si>
    <t>30197000-6 Дрібне канцелярське приладдя</t>
  </si>
  <si>
    <t>30197630-1 Папір для друку</t>
  </si>
  <si>
    <t>302/19</t>
  </si>
  <si>
    <t>303/19</t>
  </si>
  <si>
    <t>304/19</t>
  </si>
  <si>
    <t>305/19</t>
  </si>
  <si>
    <t>306/19</t>
  </si>
  <si>
    <t>306/335/19</t>
  </si>
  <si>
    <t>307/19</t>
  </si>
  <si>
    <t>3075513314</t>
  </si>
  <si>
    <t>308/19</t>
  </si>
  <si>
    <t>309/19</t>
  </si>
  <si>
    <t>314/19</t>
  </si>
  <si>
    <t>315/19</t>
  </si>
  <si>
    <t>316/19</t>
  </si>
  <si>
    <t>319/19</t>
  </si>
  <si>
    <t>31945708</t>
  </si>
  <si>
    <t>3198505635</t>
  </si>
  <si>
    <t>320/19</t>
  </si>
  <si>
    <t>322/19</t>
  </si>
  <si>
    <t>323/19</t>
  </si>
  <si>
    <t>32354110-3 Рентгенівська плівка</t>
  </si>
  <si>
    <t>324/19</t>
  </si>
  <si>
    <t>325/19</t>
  </si>
  <si>
    <t>326/19</t>
  </si>
  <si>
    <t>329/19</t>
  </si>
  <si>
    <t>330/19</t>
  </si>
  <si>
    <t>331/19</t>
  </si>
  <si>
    <t>33141310-6 Шприци</t>
  </si>
  <si>
    <t>33190000-8 Медичне обладнання та вироби медичного призначення різні</t>
  </si>
  <si>
    <t>33192500-7 Пробірки</t>
  </si>
  <si>
    <t>332/19</t>
  </si>
  <si>
    <t>333/19</t>
  </si>
  <si>
    <t>334/19</t>
  </si>
  <si>
    <t>33651600-4 Вакцини</t>
  </si>
  <si>
    <t>33667438</t>
  </si>
  <si>
    <t>33693000-4 Інші лікарські засоби</t>
  </si>
  <si>
    <t>33695000-8 Продукція медичного призначення, крім лікарських засобів</t>
  </si>
  <si>
    <t>33696000-5 Реактиви та контрастні речовини</t>
  </si>
  <si>
    <t>33697000-2 Медичні препарати, крім стоматологічних матеріалів</t>
  </si>
  <si>
    <t>338/19</t>
  </si>
  <si>
    <t>339/19</t>
  </si>
  <si>
    <t>340/19</t>
  </si>
  <si>
    <t>3529107601</t>
  </si>
  <si>
    <t>38008192</t>
  </si>
  <si>
    <t>38345221</t>
  </si>
  <si>
    <t>38652100-1 Проектори</t>
  </si>
  <si>
    <t>39831700-3 Автоматичні дозатори рідкого мила</t>
  </si>
  <si>
    <t>40108887</t>
  </si>
  <si>
    <t>41493759</t>
  </si>
  <si>
    <t>42079261</t>
  </si>
  <si>
    <t>42884297</t>
  </si>
  <si>
    <t>44111000-1 Будівельні матеріали</t>
  </si>
  <si>
    <t>44111300-4 Керамічні вироби</t>
  </si>
  <si>
    <t>44111400-5 Фарби та шпалери</t>
  </si>
  <si>
    <t>44112230-9 Лінолеум</t>
  </si>
  <si>
    <t>44167300-1 Коліна, трійники та арматура до труб</t>
  </si>
  <si>
    <t>44221000-5 Вікна, двері та супутні вироби</t>
  </si>
  <si>
    <t>44480000-8 Протипожежне обладнання різне</t>
  </si>
  <si>
    <t>45000000-7 Будівельні роботи та поточний ремонт</t>
  </si>
  <si>
    <t>45316000-5 Монтаж систем освітлення і сигналізації</t>
  </si>
  <si>
    <t>45420000-7 Столярні та теслярні роботи</t>
  </si>
  <si>
    <t>45453000-7 Капітальний ремонт і реставрація</t>
  </si>
  <si>
    <t>48/272/19</t>
  </si>
  <si>
    <t>49/273/19</t>
  </si>
  <si>
    <t>5 ДЕРЖАВНА ПОЖЕЖНО-РЯТУВАЛЬНА ЧАСТИНА ГОЛОВНОГО  УПРАВЛІННЯ ДЕРЖАВНОЇ СЛУЖБИ УКРАЇНИ З НАДЗВИЧАЙНИХ СИТУАЦІЙ У ЛЬВІВСЬКІЙ ОБЛАСТІ</t>
  </si>
  <si>
    <t>50313000-2 Технічне обслуговування і ремонт копіювально-розмножувальної техніки</t>
  </si>
  <si>
    <t>50313200-4 Послуги з технічного обслуговування фотокопіювальних пристроїв</t>
  </si>
  <si>
    <t>50410000-2 Послуги з ремонту і технічного обслуговування вимірювальних, випробувальних і контрольних приладів</t>
  </si>
  <si>
    <t>50413200-5 Послуги з ремонту і технічного обслуговування протипожежного обладнання</t>
  </si>
  <si>
    <t>66510000-8 Страхові послуги</t>
  </si>
  <si>
    <t>66511000-5 Послуги зі страхування життя</t>
  </si>
  <si>
    <t>71520000-9 Послуги з нагляду за виконанням будівельних робіт</t>
  </si>
  <si>
    <t>8/274/19</t>
  </si>
  <si>
    <t>8/287/19</t>
  </si>
  <si>
    <t>80511000-9 Послуги з навчання персоналу</t>
  </si>
  <si>
    <t>8617/317/19</t>
  </si>
  <si>
    <t>9/293/19</t>
  </si>
  <si>
    <t>UAH</t>
  </si>
  <si>
    <t>report.zakupki@prom.ua</t>
  </si>
  <si>
    <t>«Капітальний ремонт (заміна віконних і балконних блоків) у Комунальному некомерійному підприємстві «Стебницька міська лікарня» Дрогобицької міської ради Львівської області</t>
  </si>
  <si>
    <t>ЄДРПОУ організатора</t>
  </si>
  <si>
    <t>ЄДРПОУ переможця</t>
  </si>
  <si>
    <t>ІВКЕВИЧ ТЕТЯНА СЕРГІЇВНА</t>
  </si>
  <si>
    <t>Ідентифікатор закупівлі</t>
  </si>
  <si>
    <t>Ідентифікатор лота</t>
  </si>
  <si>
    <t>БОРЕЦЬКИЙ АНАТОЛІЙ ВОЛОДИМИРОВИЧ</t>
  </si>
  <si>
    <t>Будівельні матеріали</t>
  </si>
  <si>
    <t>ВОШИК ЛЮБОВ МИХАЙЛІВНА</t>
  </si>
  <si>
    <t>Ваксігрип Тетра сусп.</t>
  </si>
  <si>
    <t>Вакцини</t>
  </si>
  <si>
    <t>Валюта</t>
  </si>
  <si>
    <t>Всього вимог (без рішення) лот/закупівля</t>
  </si>
  <si>
    <t>Всього запитань (без відповіді) лот/закупівля</t>
  </si>
  <si>
    <t>Всього скарг (без рішення) лот/закупівля</t>
  </si>
  <si>
    <t>Всі учасники закупки</t>
  </si>
  <si>
    <t>Відсутнє</t>
  </si>
  <si>
    <t>ДАНЬКІВ МАРІЯ ВАСИЛІВНА</t>
  </si>
  <si>
    <t>ДЕРЖАВНЕ ПІДПРИЄМСТВО "ЛЬВІВСЬКИЙ НАУКОВО-ВИРОБНИЧИЙ ЦЕНТР СТАНДАРТИЗАЦІЇ, МЕТРОЛОГІЇ ТА СЕРТИФІКАЦІЇ"</t>
  </si>
  <si>
    <t>Дата аукціону</t>
  </si>
  <si>
    <t>Дата закінчення процедури</t>
  </si>
  <si>
    <t>Дата публікації закупівлі</t>
  </si>
  <si>
    <t>Дата публікації повідомлення про намір укласти договір</t>
  </si>
  <si>
    <t>Дата підписання договору:</t>
  </si>
  <si>
    <t>Дата уточнення до:</t>
  </si>
  <si>
    <t>Дата уточнення з:</t>
  </si>
  <si>
    <t>Договір діє до:</t>
  </si>
  <si>
    <t>Договір діє з:</t>
  </si>
  <si>
    <t>Дозатор, мило рідке, дезінфекційний засіб</t>
  </si>
  <si>
    <t>Дрогобицький РВ УПО Львівської області</t>
  </si>
  <si>
    <t>Електронна пошта переможця тендеру</t>
  </si>
  <si>
    <t>Журнал реєстрації біохімічних аналізів</t>
  </si>
  <si>
    <t>Журнали, бланки, календарі</t>
  </si>
  <si>
    <t>З ПДВ</t>
  </si>
  <si>
    <t>ЗАБЛОЦЬКИЙ АНДРІЙ ЛЕОНТІЙОВИЧ</t>
  </si>
  <si>
    <t>Закупівля без використання електронної системи</t>
  </si>
  <si>
    <t>Заправка принтерів</t>
  </si>
  <si>
    <t>Звіт створено 23 березня о 16:08 з використанням http://zakupki.prom.ua</t>
  </si>
  <si>
    <t>КЕП</t>
  </si>
  <si>
    <t>КОМУНАЛЬНЕ НЕКОМЕРЦІЙНЕ ПІДПРИЄМСТВО "СТЕБНИЦЬКА МІСЬКА ЛІКАРНЯ" ДРОГОБИЦЬКОЇ МІСЬКОЇ РАДИ</t>
  </si>
  <si>
    <t>КОРОЛИК ОЛЕГ НЕСТОРОВИЧ</t>
  </si>
  <si>
    <t>КОЧКАНЯН ГАЛИНА ВОЛОДИМИРІВНА</t>
  </si>
  <si>
    <t>КУЛИК РУСЛАН ПАВЛОВИЧ</t>
  </si>
  <si>
    <t>Канцелярське приладдя</t>
  </si>
  <si>
    <t>Капітальний ремонт коридорів 1-го поверху КНП "Стебницька міська лікарня" ДМР (адміністративне відділення)</t>
  </si>
  <si>
    <t>Кардіопапір</t>
  </si>
  <si>
    <t>Класифікатор</t>
  </si>
  <si>
    <t>Клей</t>
  </si>
  <si>
    <t>Код ДК 021:2015 (CPV) 45420000-7 Столярні та теслярські роботи («Капітальний ремонт (заміна віконних і балконних блоків) у Комунальному некомерійному підприємстві «Стебницька міська лікарня» Дрогобицької міської ради Львівської області)</t>
  </si>
  <si>
    <t>Контактний телефон переможця тендеру</t>
  </si>
  <si>
    <t>Контейнер для дезинфекції</t>
  </si>
  <si>
    <t>Коцюба Андрій</t>
  </si>
  <si>
    <t>Крок зниження</t>
  </si>
  <si>
    <t>Кількість одиниць</t>
  </si>
  <si>
    <t>Кількість учасників аукціону</t>
  </si>
  <si>
    <t>Л166/301/19</t>
  </si>
  <si>
    <t>Л208/328/19</t>
  </si>
  <si>
    <t>Макловиця, плінтус, карніз, пігмент, грунт, пензель</t>
  </si>
  <si>
    <t>Медикаменти</t>
  </si>
  <si>
    <t>Медичне обладнання та вироби медичного призначення різні</t>
  </si>
  <si>
    <t>Медичні бланки</t>
  </si>
  <si>
    <t>Металопластикове вікно</t>
  </si>
  <si>
    <t>Монтаж засобів відеоспостереження</t>
  </si>
  <si>
    <t>Монтаж засобів охоронної сигналізації</t>
  </si>
  <si>
    <t>Мої дії</t>
  </si>
  <si>
    <t>Мікропробірки</t>
  </si>
  <si>
    <t>Навчання осіб, відповідальних за обслуговування  електрообладнання</t>
  </si>
  <si>
    <t>Назва потенційного переможця (з найменшою ціною)</t>
  </si>
  <si>
    <t>Немає лотів</t>
  </si>
  <si>
    <t>Нецінові критерії</t>
  </si>
  <si>
    <t>Номер договору</t>
  </si>
  <si>
    <t>Ні</t>
  </si>
  <si>
    <t>Обов'язкове особисте страхування від нещасних випадків на транспорті</t>
  </si>
  <si>
    <t>Обов'язкове срахування цивільно-правової відповідальності власників наземних транспортних засобів</t>
  </si>
  <si>
    <t>Обов'язкове страхування медичних працівників та інших осіб на випадок інфікування вірусом імунодефіциту людини при виконанні ними службових обов'язків, а також на випадок настання у зв'язку з цим інвалідності або смерті від захворювань, зумовлених розваитком ВІЛ-інфекції.</t>
  </si>
  <si>
    <t>Одиниця виміру</t>
  </si>
  <si>
    <t>Організатор</t>
  </si>
  <si>
    <t>Організатор закупівлі</t>
  </si>
  <si>
    <t>Основний контакт</t>
  </si>
  <si>
    <t>Офісна та комп’ютерна техніка, устаткування та приладдя, крім меблів та пакетів програмного забезпечення</t>
  </si>
  <si>
    <t>Очікувана вартість закупівлі</t>
  </si>
  <si>
    <t>Очікувана вартість лота</t>
  </si>
  <si>
    <t>Очікувана вартість, одиниця</t>
  </si>
  <si>
    <t>ПАСІЧНИК ПАВЛО АНДРІЙОВИЧ</t>
  </si>
  <si>
    <t>ПП Мітрофанов Олександр Вікторович</t>
  </si>
  <si>
    <t>ПРИВАТНЕ АКЦІОНЕРНЕ ТОВАРИСТВО "ЛЬВІВОБЛЕНЕРГО"</t>
  </si>
  <si>
    <t>ПРИВАТНЕ АКЦІОНЕРНЕ ТОВАРИСТВО "ПРОСТО-СТРАХУВАННЯ"</t>
  </si>
  <si>
    <t>ПРИВАТНЕ ПІДПРИЄМСТВО "КОЛО ПРІНТ"</t>
  </si>
  <si>
    <t>ПУБЛІЧНЕ АКЦІОНЕРНЕ ТОВАРИСТВО "НАЦІОНАЛЬНА АКЦІОНЕРНА СТРАХОВА КОМПАНІЯ "ОРАНТА"</t>
  </si>
  <si>
    <t>Паперові канцелярські вироби</t>
  </si>
  <si>
    <t xml:space="preserve">Перевірка та випробування пожежних кран-комплектів </t>
  </si>
  <si>
    <t>Плитка для підлоги</t>
  </si>
  <si>
    <t>Повірка вагів</t>
  </si>
  <si>
    <t>Посилання на редукціон</t>
  </si>
  <si>
    <t xml:space="preserve">Поточний ремонт приміщення холу та реєстратури поліклінічного відділення КНП "Стебницька міська лікарня" ДМР </t>
  </si>
  <si>
    <t>Предмет закупівлі</t>
  </si>
  <si>
    <t>Прийом пропозицій до:</t>
  </si>
  <si>
    <t>Прийом пропозицій з</t>
  </si>
  <si>
    <t>Причина скасування закупівлі</t>
  </si>
  <si>
    <t>Пробирки</t>
  </si>
  <si>
    <t>Пробірки</t>
  </si>
  <si>
    <t>Проведення контролю та технічного нагляду</t>
  </si>
  <si>
    <t>Продукти харчування</t>
  </si>
  <si>
    <t>Проектор</t>
  </si>
  <si>
    <t>Пропозиція потенційного переможця (з найменшою ціною) грн</t>
  </si>
  <si>
    <t>Пропозиція потенційного переможця (з найменшою ціною) за одиницю грн</t>
  </si>
  <si>
    <t>Реактиви та контрастні речовини</t>
  </si>
  <si>
    <t>Рецептурні бланки</t>
  </si>
  <si>
    <t>Рукав пожежний, вогнегасник</t>
  </si>
  <si>
    <t>Річний план на</t>
  </si>
  <si>
    <t>Світлана Федчук</t>
  </si>
  <si>
    <t>Сибазон</t>
  </si>
  <si>
    <t>Список державних закупівель</t>
  </si>
  <si>
    <t>Статус</t>
  </si>
  <si>
    <t>Статус договору</t>
  </si>
  <si>
    <t>Строк поставки до:</t>
  </si>
  <si>
    <t>Строк поставки з:</t>
  </si>
  <si>
    <t>Сума гарантії</t>
  </si>
  <si>
    <t>Сума зниження, грн</t>
  </si>
  <si>
    <t>Сума укладеного договору</t>
  </si>
  <si>
    <t>ТОВАРИСТВО З ОБМЕЖЕНОЮ ВІДПОВІДАЛЬНІСТЮ "АПТЕКА №44"</t>
  </si>
  <si>
    <t>ТОВАРИСТВО З ОБМЕЖЕНОЮ ВІДПОВІДАЛЬНІСТЮ "ВЕСТА МЕДІКЕЛ"</t>
  </si>
  <si>
    <t>ТОВАРИСТВО З ОБМЕЖЕНОЮ ВІДПОВІДАЛЬНІСТЮ "ЕКО ТЕПЛО ДРОГОБИЧ"</t>
  </si>
  <si>
    <t>ТОВАРИСТВО З ОБМЕЖЕНОЮ ВІДПОВІДАЛЬНІСТЮ "ЕЛПІС"</t>
  </si>
  <si>
    <t>ТОВАРИСТВО З ОБМЕЖЕНОЮ ВІДПОВІДАЛЬНІСТЮ "МЕДИЧНИЙ ЦЕНТР "М.Т.К."</t>
  </si>
  <si>
    <t>ТОВАРИСТВО З ОБМЕЖЕНОЮ ВІДПОВІДАЛЬНІСТЮ "ПОЖСОЮЗ"</t>
  </si>
  <si>
    <t>ТОВАРИСТВО З ОБМЕЖЕНОЮ ВІДПОВІДАЛЬНІСТЮ "ПРОМО-МЕД"</t>
  </si>
  <si>
    <t>ТРАЧ ІВАННА ВОЛОДИМИРІВНА</t>
  </si>
  <si>
    <t>Так</t>
  </si>
  <si>
    <t>Технічне  обслуговування і ремонт копіювально-розмножувальної техніки</t>
  </si>
  <si>
    <t>Тип процедури</t>
  </si>
  <si>
    <t>Трач Василь Васильович</t>
  </si>
  <si>
    <t>Трійник, муфта, коліно, труба, кран, гофра</t>
  </si>
  <si>
    <t>Узагальнена назва закупівлі</t>
  </si>
  <si>
    <t>Укладання договору до (кінцева дата для укладання договору):</t>
  </si>
  <si>
    <t>Укладання договору з (початкова дата для укладання договору):</t>
  </si>
  <si>
    <t>ФОП Гладченко Марія Іванівна</t>
  </si>
  <si>
    <t>ФОП КІТ ВОЛОДИМИР ВОЛОДИМИРОВИЧ</t>
  </si>
  <si>
    <t>ФОП Лаб"як Дмитро Максимович</t>
  </si>
  <si>
    <t>ФОП Мітрофанов О.В.</t>
  </si>
  <si>
    <t>ФОП Мітрофанов Олександр Вікторович</t>
  </si>
  <si>
    <t>ФОП Нестор Руслана Антонівна</t>
  </si>
  <si>
    <t>ФОП ШУМИЛО МАРІЯ ТЕОДОРІВНА</t>
  </si>
  <si>
    <t>Фактичний переможець</t>
  </si>
  <si>
    <t>Фізична особа підприємець Даньків Марія Василівна</t>
  </si>
  <si>
    <t>Фізична особа-підприємець Нестор Руслана Антонівна</t>
  </si>
  <si>
    <t>Фізична особа-підприємець Прокопів Марта Іванівна</t>
  </si>
  <si>
    <t>Фізична особа-підприємець Співак Любомир Віталійович</t>
  </si>
  <si>
    <t>ШЕСТАКОВ ВАЛЕРІЙ ВІКТОРОВИЧ</t>
  </si>
  <si>
    <t>ШУМИЛО МАРІЯ ТЕОДОРІВНА</t>
  </si>
  <si>
    <t>Шприци</t>
  </si>
  <si>
    <t>ампула</t>
  </si>
  <si>
    <t>аукціон не передбачено</t>
  </si>
  <si>
    <t>завершено</t>
  </si>
  <si>
    <t xml:space="preserve">контейнер для дезинфекції </t>
  </si>
  <si>
    <t>кілограм</t>
  </si>
  <si>
    <t>лінолеум</t>
  </si>
  <si>
    <t>метр квадратний</t>
  </si>
  <si>
    <t>набір</t>
  </si>
  <si>
    <t>не указано</t>
  </si>
  <si>
    <t>одиниця</t>
  </si>
  <si>
    <t>послуга</t>
  </si>
  <si>
    <t>підписано</t>
  </si>
  <si>
    <t>роботи</t>
  </si>
  <si>
    <t>рулон</t>
  </si>
  <si>
    <t>упаковка</t>
  </si>
  <si>
    <t>флакон</t>
  </si>
  <si>
    <t>штука</t>
  </si>
  <si>
    <t>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</si>
</sst>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dd\.mm\.yyyy"/>
    <numFmt numFmtId="166" formatCode="dd\.mm\.yyyy\ hh:mm"/>
  </numFmts>
  <fonts count="4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FF"/>
      <name val="Calibri"/>
      <family val="2"/>
    </font>
    <font>
      <b/>
      <sz val="10"/>
      <color rgb="FFFFFFFF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008000"/>
      </patternFill>
    </fill>
  </fills>
  <borders count="2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 applyAlignment="1">
      <alignment horizontal="center" wrapText="1"/>
    </xf>
    <xf numFmtId="1" fontId="1" fillId="0" borderId="0" xfId="0" applyNumberFormat="1" applyFont="1"/>
    <xf numFmtId="165" fontId="1" fillId="0" borderId="0" xfId="0" applyNumberFormat="1" applyFont="1"/>
    <xf numFmtId="4" fontId="1" fillId="0" borderId="0" xfId="0" applyNumberFormat="1" applyFont="1"/>
    <xf numFmtId="166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my.zakupki.prom.ua/remote/dispatcher/state_purchase_view/14284020" TargetMode="External"/><Relationship Id="rId18" Type="http://schemas.openxmlformats.org/officeDocument/2006/relationships/hyperlink" Target="https://my.zakupki.prom.ua/remote/dispatcher/state_purchase_view/14258243" TargetMode="External"/><Relationship Id="rId26" Type="http://schemas.openxmlformats.org/officeDocument/2006/relationships/hyperlink" Target="https://my.zakupki.prom.ua/remote/dispatcher/state_purchase_view/13930034" TargetMode="External"/><Relationship Id="rId39" Type="http://schemas.openxmlformats.org/officeDocument/2006/relationships/hyperlink" Target="https://my.zakupki.prom.ua/remote/dispatcher/state_purchase_view/13829765" TargetMode="External"/><Relationship Id="rId21" Type="http://schemas.openxmlformats.org/officeDocument/2006/relationships/hyperlink" Target="https://my.zakupki.prom.ua/remote/dispatcher/state_purchase_view/14086167" TargetMode="External"/><Relationship Id="rId34" Type="http://schemas.openxmlformats.org/officeDocument/2006/relationships/hyperlink" Target="https://my.zakupki.prom.ua/remote/dispatcher/state_purchase_view/13837434" TargetMode="External"/><Relationship Id="rId42" Type="http://schemas.openxmlformats.org/officeDocument/2006/relationships/hyperlink" Target="https://my.zakupki.prom.ua/remote/dispatcher/state_purchase_view/13814859" TargetMode="External"/><Relationship Id="rId47" Type="http://schemas.openxmlformats.org/officeDocument/2006/relationships/hyperlink" Target="https://my.zakupki.prom.ua/remote/dispatcher/state_purchase_view/13627511" TargetMode="External"/><Relationship Id="rId50" Type="http://schemas.openxmlformats.org/officeDocument/2006/relationships/hyperlink" Target="https://my.zakupki.prom.ua/remote/dispatcher/state_purchase_view/13534069" TargetMode="External"/><Relationship Id="rId55" Type="http://schemas.openxmlformats.org/officeDocument/2006/relationships/hyperlink" Target="https://my.zakupki.prom.ua/remote/dispatcher/state_purchase_view/13500065" TargetMode="External"/><Relationship Id="rId63" Type="http://schemas.openxmlformats.org/officeDocument/2006/relationships/hyperlink" Target="https://my.zakupki.prom.ua/remote/dispatcher/state_purchase_view/13374062" TargetMode="External"/><Relationship Id="rId68" Type="http://schemas.openxmlformats.org/officeDocument/2006/relationships/hyperlink" Target="https://my.zakupki.prom.ua/remote/dispatcher/state_purchase_view/13215667" TargetMode="External"/><Relationship Id="rId7" Type="http://schemas.openxmlformats.org/officeDocument/2006/relationships/hyperlink" Target="https://my.zakupki.prom.ua/remote/dispatcher/state_purchase_view/14327549" TargetMode="External"/><Relationship Id="rId2" Type="http://schemas.openxmlformats.org/officeDocument/2006/relationships/hyperlink" Target="https://my.zakupki.prom.ua/remote/dispatcher/state_purchase_view/14334364" TargetMode="External"/><Relationship Id="rId16" Type="http://schemas.openxmlformats.org/officeDocument/2006/relationships/hyperlink" Target="https://my.zakupki.prom.ua/remote/dispatcher/state_purchase_view/14280794" TargetMode="External"/><Relationship Id="rId29" Type="http://schemas.openxmlformats.org/officeDocument/2006/relationships/hyperlink" Target="https://my.zakupki.prom.ua/remote/dispatcher/state_purchase_view/13926469" TargetMode="External"/><Relationship Id="rId1" Type="http://schemas.openxmlformats.org/officeDocument/2006/relationships/hyperlink" Target="mailto:report.zakupki@prom.ua" TargetMode="External"/><Relationship Id="rId6" Type="http://schemas.openxmlformats.org/officeDocument/2006/relationships/hyperlink" Target="https://my.zakupki.prom.ua/remote/dispatcher/state_purchase_view/14328306" TargetMode="External"/><Relationship Id="rId11" Type="http://schemas.openxmlformats.org/officeDocument/2006/relationships/hyperlink" Target="https://my.zakupki.prom.ua/remote/dispatcher/state_purchase_view/14291918" TargetMode="External"/><Relationship Id="rId24" Type="http://schemas.openxmlformats.org/officeDocument/2006/relationships/hyperlink" Target="https://my.zakupki.prom.ua/remote/dispatcher/state_purchase_view/13936882" TargetMode="External"/><Relationship Id="rId32" Type="http://schemas.openxmlformats.org/officeDocument/2006/relationships/hyperlink" Target="https://my.zakupki.prom.ua/remote/dispatcher/state_purchase_view/13841023" TargetMode="External"/><Relationship Id="rId37" Type="http://schemas.openxmlformats.org/officeDocument/2006/relationships/hyperlink" Target="https://my.zakupki.prom.ua/remote/dispatcher/state_purchase_view/13830862" TargetMode="External"/><Relationship Id="rId40" Type="http://schemas.openxmlformats.org/officeDocument/2006/relationships/hyperlink" Target="https://my.zakupki.prom.ua/remote/dispatcher/state_purchase_view/13818498" TargetMode="External"/><Relationship Id="rId45" Type="http://schemas.openxmlformats.org/officeDocument/2006/relationships/hyperlink" Target="https://my.zakupki.prom.ua/remote/dispatcher/state_purchase_view/13632106" TargetMode="External"/><Relationship Id="rId53" Type="http://schemas.openxmlformats.org/officeDocument/2006/relationships/hyperlink" Target="https://my.zakupki.prom.ua/remote/dispatcher/state_purchase_view/13529619" TargetMode="External"/><Relationship Id="rId58" Type="http://schemas.openxmlformats.org/officeDocument/2006/relationships/hyperlink" Target="https://my.zakupki.prom.ua/remote/dispatcher/state_purchase_view/13498771" TargetMode="External"/><Relationship Id="rId66" Type="http://schemas.openxmlformats.org/officeDocument/2006/relationships/hyperlink" Target="https://my.zakupki.prom.ua/remote/dispatcher/state_purchase_view/13248920" TargetMode="External"/><Relationship Id="rId5" Type="http://schemas.openxmlformats.org/officeDocument/2006/relationships/hyperlink" Target="https://my.zakupki.prom.ua/remote/dispatcher/state_purchase_view/14331154" TargetMode="External"/><Relationship Id="rId15" Type="http://schemas.openxmlformats.org/officeDocument/2006/relationships/hyperlink" Target="https://my.zakupki.prom.ua/remote/dispatcher/state_purchase_view/14281417" TargetMode="External"/><Relationship Id="rId23" Type="http://schemas.openxmlformats.org/officeDocument/2006/relationships/hyperlink" Target="https://my.zakupki.prom.ua/remote/dispatcher/state_purchase_view/13961178" TargetMode="External"/><Relationship Id="rId28" Type="http://schemas.openxmlformats.org/officeDocument/2006/relationships/hyperlink" Target="https://my.zakupki.prom.ua/remote/dispatcher/state_purchase_view/13927411" TargetMode="External"/><Relationship Id="rId36" Type="http://schemas.openxmlformats.org/officeDocument/2006/relationships/hyperlink" Target="https://my.zakupki.prom.ua/remote/dispatcher/state_purchase_view/13831218" TargetMode="External"/><Relationship Id="rId49" Type="http://schemas.openxmlformats.org/officeDocument/2006/relationships/hyperlink" Target="https://my.zakupki.prom.ua/remote/dispatcher/state_purchase_view/13534596" TargetMode="External"/><Relationship Id="rId57" Type="http://schemas.openxmlformats.org/officeDocument/2006/relationships/hyperlink" Target="https://my.zakupki.prom.ua/remote/dispatcher/state_purchase_view/13499195" TargetMode="External"/><Relationship Id="rId61" Type="http://schemas.openxmlformats.org/officeDocument/2006/relationships/hyperlink" Target="https://my.zakupki.prom.ua/remote/dispatcher/state_purchase_view/13377344" TargetMode="External"/><Relationship Id="rId10" Type="http://schemas.openxmlformats.org/officeDocument/2006/relationships/hyperlink" Target="https://my.zakupki.prom.ua/remote/dispatcher/state_purchase_view/14292715" TargetMode="External"/><Relationship Id="rId19" Type="http://schemas.openxmlformats.org/officeDocument/2006/relationships/hyperlink" Target="https://my.zakupki.prom.ua/remote/dispatcher/state_purchase_view/14255988" TargetMode="External"/><Relationship Id="rId31" Type="http://schemas.openxmlformats.org/officeDocument/2006/relationships/hyperlink" Target="https://my.zakupki.prom.ua/remote/dispatcher/state_purchase_view/13841272" TargetMode="External"/><Relationship Id="rId44" Type="http://schemas.openxmlformats.org/officeDocument/2006/relationships/hyperlink" Target="https://my.zakupki.prom.ua/remote/dispatcher/state_purchase_view/13662387" TargetMode="External"/><Relationship Id="rId52" Type="http://schemas.openxmlformats.org/officeDocument/2006/relationships/hyperlink" Target="https://my.zakupki.prom.ua/remote/dispatcher/state_purchase_view/13530429" TargetMode="External"/><Relationship Id="rId60" Type="http://schemas.openxmlformats.org/officeDocument/2006/relationships/hyperlink" Target="https://my.zakupki.prom.ua/remote/dispatcher/state_purchase_view/13498169" TargetMode="External"/><Relationship Id="rId65" Type="http://schemas.openxmlformats.org/officeDocument/2006/relationships/hyperlink" Target="https://my.zakupki.prom.ua/remote/dispatcher/state_purchase_view/13248584" TargetMode="External"/><Relationship Id="rId4" Type="http://schemas.openxmlformats.org/officeDocument/2006/relationships/hyperlink" Target="https://my.zakupki.prom.ua/remote/dispatcher/state_purchase_view/14331391" TargetMode="External"/><Relationship Id="rId9" Type="http://schemas.openxmlformats.org/officeDocument/2006/relationships/hyperlink" Target="https://my.zakupki.prom.ua/remote/dispatcher/state_purchase_view/14307619" TargetMode="External"/><Relationship Id="rId14" Type="http://schemas.openxmlformats.org/officeDocument/2006/relationships/hyperlink" Target="https://my.zakupki.prom.ua/remote/dispatcher/state_purchase_view/14283017" TargetMode="External"/><Relationship Id="rId22" Type="http://schemas.openxmlformats.org/officeDocument/2006/relationships/hyperlink" Target="https://my.zakupki.prom.ua/remote/dispatcher/state_purchase_view/14085490" TargetMode="External"/><Relationship Id="rId27" Type="http://schemas.openxmlformats.org/officeDocument/2006/relationships/hyperlink" Target="https://my.zakupki.prom.ua/remote/dispatcher/state_purchase_view/13928268" TargetMode="External"/><Relationship Id="rId30" Type="http://schemas.openxmlformats.org/officeDocument/2006/relationships/hyperlink" Target="https://my.zakupki.prom.ua/remote/dispatcher/state_purchase_view/13926016" TargetMode="External"/><Relationship Id="rId35" Type="http://schemas.openxmlformats.org/officeDocument/2006/relationships/hyperlink" Target="https://my.zakupki.prom.ua/remote/dispatcher/state_purchase_view/13831756" TargetMode="External"/><Relationship Id="rId43" Type="http://schemas.openxmlformats.org/officeDocument/2006/relationships/hyperlink" Target="https://my.zakupki.prom.ua/remote/dispatcher/state_purchase_view/13813229" TargetMode="External"/><Relationship Id="rId48" Type="http://schemas.openxmlformats.org/officeDocument/2006/relationships/hyperlink" Target="https://my.zakupki.prom.ua/remote/dispatcher/state_purchase_view/13535004" TargetMode="External"/><Relationship Id="rId56" Type="http://schemas.openxmlformats.org/officeDocument/2006/relationships/hyperlink" Target="https://my.zakupki.prom.ua/remote/dispatcher/state_purchase_view/13499555" TargetMode="External"/><Relationship Id="rId64" Type="http://schemas.openxmlformats.org/officeDocument/2006/relationships/hyperlink" Target="https://my.zakupki.prom.ua/remote/dispatcher/state_purchase_view/13373669" TargetMode="External"/><Relationship Id="rId69" Type="http://schemas.openxmlformats.org/officeDocument/2006/relationships/hyperlink" Target="https://my.zakupki.prom.ua/remote/dispatcher/state_purchase_view/11963764" TargetMode="External"/><Relationship Id="rId8" Type="http://schemas.openxmlformats.org/officeDocument/2006/relationships/hyperlink" Target="https://my.zakupki.prom.ua/remote/dispatcher/state_purchase_view/14325768" TargetMode="External"/><Relationship Id="rId51" Type="http://schemas.openxmlformats.org/officeDocument/2006/relationships/hyperlink" Target="https://my.zakupki.prom.ua/remote/dispatcher/state_purchase_view/13533623" TargetMode="External"/><Relationship Id="rId3" Type="http://schemas.openxmlformats.org/officeDocument/2006/relationships/hyperlink" Target="https://my.zakupki.prom.ua/remote/dispatcher/state_purchase_view/14333589" TargetMode="External"/><Relationship Id="rId12" Type="http://schemas.openxmlformats.org/officeDocument/2006/relationships/hyperlink" Target="https://my.zakupki.prom.ua/remote/dispatcher/state_purchase_view/14284805" TargetMode="External"/><Relationship Id="rId17" Type="http://schemas.openxmlformats.org/officeDocument/2006/relationships/hyperlink" Target="https://my.zakupki.prom.ua/remote/dispatcher/state_purchase_view/14258648" TargetMode="External"/><Relationship Id="rId25" Type="http://schemas.openxmlformats.org/officeDocument/2006/relationships/hyperlink" Target="https://my.zakupki.prom.ua/remote/dispatcher/state_purchase_view/13930469" TargetMode="External"/><Relationship Id="rId33" Type="http://schemas.openxmlformats.org/officeDocument/2006/relationships/hyperlink" Target="https://my.zakupki.prom.ua/remote/dispatcher/state_purchase_view/13840137" TargetMode="External"/><Relationship Id="rId38" Type="http://schemas.openxmlformats.org/officeDocument/2006/relationships/hyperlink" Target="https://my.zakupki.prom.ua/remote/dispatcher/state_purchase_view/13830292" TargetMode="External"/><Relationship Id="rId46" Type="http://schemas.openxmlformats.org/officeDocument/2006/relationships/hyperlink" Target="https://my.zakupki.prom.ua/remote/dispatcher/state_purchase_view/13631624" TargetMode="External"/><Relationship Id="rId59" Type="http://schemas.openxmlformats.org/officeDocument/2006/relationships/hyperlink" Target="https://my.zakupki.prom.ua/remote/dispatcher/state_purchase_view/13498315" TargetMode="External"/><Relationship Id="rId67" Type="http://schemas.openxmlformats.org/officeDocument/2006/relationships/hyperlink" Target="https://my.zakupki.prom.ua/remote/dispatcher/state_purchase_view/13216303" TargetMode="External"/><Relationship Id="rId20" Type="http://schemas.openxmlformats.org/officeDocument/2006/relationships/hyperlink" Target="https://my.zakupki.prom.ua/remote/dispatcher/state_purchase_view/14253141" TargetMode="External"/><Relationship Id="rId41" Type="http://schemas.openxmlformats.org/officeDocument/2006/relationships/hyperlink" Target="https://my.zakupki.prom.ua/remote/dispatcher/state_purchase_view/13818390" TargetMode="External"/><Relationship Id="rId54" Type="http://schemas.openxmlformats.org/officeDocument/2006/relationships/hyperlink" Target="https://my.zakupki.prom.ua/remote/dispatcher/state_purchase_view/13528856" TargetMode="External"/><Relationship Id="rId62" Type="http://schemas.openxmlformats.org/officeDocument/2006/relationships/hyperlink" Target="https://my.zakupki.prom.ua/remote/dispatcher/state_purchase_view/1337428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73"/>
  <sheetViews>
    <sheetView tabSelected="1" workbookViewId="0">
      <pane ySplit="4" topLeftCell="A5" activePane="bottomLeft" state="frozen"/>
      <selection pane="bottomLeft" sqref="A1:XFD1"/>
    </sheetView>
  </sheetViews>
  <sheetFormatPr defaultColWidth="11.42578125" defaultRowHeight="15" x14ac:dyDescent="0.25"/>
  <cols>
    <col min="1" max="1" width="5"/>
    <col min="2" max="3" width="25"/>
    <col min="4" max="5" width="35"/>
    <col min="6" max="6" width="20"/>
    <col min="7" max="7" width="35"/>
    <col min="8" max="8" width="30"/>
    <col min="9" max="9" width="5"/>
    <col min="10" max="10" width="30"/>
    <col min="11" max="11" width="15"/>
    <col min="12" max="13" width="20"/>
    <col min="14" max="16" width="5"/>
    <col min="17" max="21" width="10"/>
    <col min="22" max="22" width="25"/>
    <col min="23" max="23" width="10"/>
    <col min="24" max="25" width="15"/>
    <col min="26" max="26" width="10"/>
    <col min="27" max="29" width="15"/>
    <col min="30" max="30" width="10"/>
    <col min="31" max="31" width="15"/>
    <col min="32" max="33" width="20"/>
    <col min="34" max="35" width="15"/>
    <col min="36" max="36" width="20"/>
    <col min="37" max="37" width="15"/>
    <col min="38" max="38" width="10"/>
    <col min="39" max="39" width="20"/>
    <col min="40" max="40" width="15"/>
    <col min="41" max="41" width="20"/>
    <col min="42" max="42" width="10"/>
    <col min="43" max="43" width="15"/>
    <col min="44" max="45" width="10"/>
    <col min="46" max="46" width="15"/>
    <col min="47" max="48" width="10"/>
    <col min="49" max="49" width="20"/>
    <col min="50" max="52" width="15"/>
    <col min="53" max="54" width="10"/>
    <col min="55" max="56" width="20"/>
    <col min="57" max="57" width="15"/>
    <col min="58" max="58" width="10"/>
    <col min="59" max="60" width="20"/>
    <col min="61" max="61" width="50"/>
  </cols>
  <sheetData>
    <row r="1" spans="1:61" x14ac:dyDescent="0.25">
      <c r="A1" s="2" t="s">
        <v>179</v>
      </c>
    </row>
    <row r="3" spans="1:61" x14ac:dyDescent="0.25">
      <c r="A3" s="1" t="s">
        <v>292</v>
      </c>
    </row>
    <row r="4" spans="1:61" ht="153.75" x14ac:dyDescent="0.25">
      <c r="A4" s="3" t="s">
        <v>348</v>
      </c>
      <c r="B4" s="3" t="s">
        <v>184</v>
      </c>
      <c r="C4" s="3" t="s">
        <v>185</v>
      </c>
      <c r="D4" s="3" t="s">
        <v>313</v>
      </c>
      <c r="E4" s="3" t="s">
        <v>275</v>
      </c>
      <c r="F4" s="3" t="s">
        <v>289</v>
      </c>
      <c r="G4" s="3" t="s">
        <v>226</v>
      </c>
      <c r="H4" s="3" t="s">
        <v>310</v>
      </c>
      <c r="I4" s="3" t="s">
        <v>218</v>
      </c>
      <c r="J4" s="3" t="s">
        <v>256</v>
      </c>
      <c r="K4" s="3" t="s">
        <v>181</v>
      </c>
      <c r="L4" s="3" t="s">
        <v>257</v>
      </c>
      <c r="M4" s="3" t="s">
        <v>258</v>
      </c>
      <c r="N4" s="3" t="s">
        <v>193</v>
      </c>
      <c r="O4" s="3" t="s">
        <v>194</v>
      </c>
      <c r="P4" s="3" t="s">
        <v>192</v>
      </c>
      <c r="Q4" s="3" t="s">
        <v>201</v>
      </c>
      <c r="R4" s="3" t="s">
        <v>205</v>
      </c>
      <c r="S4" s="3" t="s">
        <v>204</v>
      </c>
      <c r="T4" s="3" t="s">
        <v>277</v>
      </c>
      <c r="U4" s="3" t="s">
        <v>276</v>
      </c>
      <c r="V4" s="3" t="s">
        <v>199</v>
      </c>
      <c r="W4" s="3" t="s">
        <v>234</v>
      </c>
      <c r="X4" s="3" t="s">
        <v>260</v>
      </c>
      <c r="Y4" s="3" t="s">
        <v>261</v>
      </c>
      <c r="Z4" s="3" t="s">
        <v>233</v>
      </c>
      <c r="AA4" s="3" t="s">
        <v>262</v>
      </c>
      <c r="AB4" s="3" t="s">
        <v>255</v>
      </c>
      <c r="AC4" s="3" t="s">
        <v>232</v>
      </c>
      <c r="AD4" s="3" t="s">
        <v>191</v>
      </c>
      <c r="AE4" s="3" t="s">
        <v>213</v>
      </c>
      <c r="AF4" s="3" t="s">
        <v>297</v>
      </c>
      <c r="AG4" s="3" t="s">
        <v>249</v>
      </c>
      <c r="AH4" s="3" t="s">
        <v>284</v>
      </c>
      <c r="AI4" s="3" t="s">
        <v>285</v>
      </c>
      <c r="AJ4" s="3" t="s">
        <v>247</v>
      </c>
      <c r="AK4" s="3" t="s">
        <v>298</v>
      </c>
      <c r="AL4" s="3" t="s">
        <v>8</v>
      </c>
      <c r="AM4" s="3" t="s">
        <v>323</v>
      </c>
      <c r="AN4" s="3" t="s">
        <v>182</v>
      </c>
      <c r="AO4" s="3" t="s">
        <v>210</v>
      </c>
      <c r="AP4" s="3" t="s">
        <v>229</v>
      </c>
      <c r="AQ4" s="3" t="s">
        <v>298</v>
      </c>
      <c r="AR4" s="3" t="s">
        <v>8</v>
      </c>
      <c r="AS4" s="3" t="s">
        <v>273</v>
      </c>
      <c r="AT4" s="3" t="s">
        <v>202</v>
      </c>
      <c r="AU4" s="3" t="s">
        <v>315</v>
      </c>
      <c r="AV4" s="3" t="s">
        <v>314</v>
      </c>
      <c r="AW4" s="3" t="s">
        <v>293</v>
      </c>
      <c r="AX4" s="3" t="s">
        <v>200</v>
      </c>
      <c r="AY4" s="3" t="s">
        <v>250</v>
      </c>
      <c r="AZ4" s="3" t="s">
        <v>299</v>
      </c>
      <c r="BA4" s="3" t="s">
        <v>296</v>
      </c>
      <c r="BB4" s="3" t="s">
        <v>295</v>
      </c>
      <c r="BC4" s="3" t="s">
        <v>203</v>
      </c>
      <c r="BD4" s="3" t="s">
        <v>207</v>
      </c>
      <c r="BE4" s="3" t="s">
        <v>206</v>
      </c>
      <c r="BF4" s="3" t="s">
        <v>294</v>
      </c>
      <c r="BG4" s="3" t="s">
        <v>278</v>
      </c>
      <c r="BH4" s="3" t="s">
        <v>244</v>
      </c>
      <c r="BI4" s="3" t="s">
        <v>195</v>
      </c>
    </row>
    <row r="5" spans="1:61" x14ac:dyDescent="0.25">
      <c r="A5" s="4">
        <v>1</v>
      </c>
      <c r="B5" s="2" t="str">
        <f>HYPERLINK("https://my.zakupki.prom.ua/remote/dispatcher/state_purchase_view/14334364", "UA-2019-12-27-001743-b")</f>
        <v>UA-2019-12-27-001743-b</v>
      </c>
      <c r="C5" s="2" t="s">
        <v>248</v>
      </c>
      <c r="D5" s="1" t="s">
        <v>175</v>
      </c>
      <c r="E5" s="1" t="s">
        <v>246</v>
      </c>
      <c r="F5" s="1"/>
      <c r="G5" s="1" t="s">
        <v>175</v>
      </c>
      <c r="H5" s="1" t="s">
        <v>215</v>
      </c>
      <c r="I5" s="1" t="s">
        <v>308</v>
      </c>
      <c r="J5" s="1" t="s">
        <v>219</v>
      </c>
      <c r="K5" s="1" t="s">
        <v>44</v>
      </c>
      <c r="L5" s="1" t="s">
        <v>290</v>
      </c>
      <c r="M5" s="1" t="s">
        <v>231</v>
      </c>
      <c r="N5" s="1" t="s">
        <v>37</v>
      </c>
      <c r="O5" s="1" t="s">
        <v>37</v>
      </c>
      <c r="P5" s="1" t="s">
        <v>37</v>
      </c>
      <c r="Q5" s="5">
        <v>43826</v>
      </c>
      <c r="R5" s="1"/>
      <c r="S5" s="1"/>
      <c r="T5" s="1"/>
      <c r="U5" s="1"/>
      <c r="V5" s="1" t="s">
        <v>332</v>
      </c>
      <c r="W5" s="4">
        <v>1</v>
      </c>
      <c r="X5" s="6">
        <v>2214</v>
      </c>
      <c r="Y5" s="1" t="s">
        <v>248</v>
      </c>
      <c r="Z5" s="4">
        <v>1</v>
      </c>
      <c r="AA5" s="6">
        <v>2214</v>
      </c>
      <c r="AB5" s="1" t="s">
        <v>341</v>
      </c>
      <c r="AC5" s="1" t="s">
        <v>339</v>
      </c>
      <c r="AD5" s="1" t="s">
        <v>178</v>
      </c>
      <c r="AE5" s="1" t="s">
        <v>308</v>
      </c>
      <c r="AF5" s="1" t="s">
        <v>196</v>
      </c>
      <c r="AG5" s="1" t="s">
        <v>251</v>
      </c>
      <c r="AH5" s="6">
        <v>2214</v>
      </c>
      <c r="AI5" s="6">
        <v>2214</v>
      </c>
      <c r="AJ5" s="1"/>
      <c r="AK5" s="1"/>
      <c r="AL5" s="1"/>
      <c r="AM5" s="1" t="s">
        <v>265</v>
      </c>
      <c r="AN5" s="1" t="s">
        <v>39</v>
      </c>
      <c r="AO5" s="1"/>
      <c r="AP5" s="1" t="s">
        <v>14</v>
      </c>
      <c r="AQ5" s="1"/>
      <c r="AR5" s="1"/>
      <c r="AS5" s="2"/>
      <c r="AT5" s="1"/>
      <c r="AU5" s="1"/>
      <c r="AV5" s="1"/>
      <c r="AW5" s="1" t="s">
        <v>333</v>
      </c>
      <c r="AX5" s="7">
        <v>43826.624219685</v>
      </c>
      <c r="AY5" s="1" t="s">
        <v>49</v>
      </c>
      <c r="AZ5" s="6">
        <v>2214</v>
      </c>
      <c r="BA5" s="5">
        <v>43826</v>
      </c>
      <c r="BB5" s="5">
        <v>43830</v>
      </c>
      <c r="BC5" s="5">
        <v>43826</v>
      </c>
      <c r="BD5" s="5">
        <v>43826</v>
      </c>
      <c r="BE5" s="7">
        <v>43830</v>
      </c>
      <c r="BF5" s="1" t="s">
        <v>342</v>
      </c>
      <c r="BG5" s="1"/>
      <c r="BH5" s="1"/>
      <c r="BI5" s="1" t="s">
        <v>36</v>
      </c>
    </row>
    <row r="6" spans="1:61" x14ac:dyDescent="0.25">
      <c r="A6" s="4">
        <v>2</v>
      </c>
      <c r="B6" s="2" t="str">
        <f>HYPERLINK("https://my.zakupki.prom.ua/remote/dispatcher/state_purchase_view/14333589", "UA-2019-12-27-001587-b")</f>
        <v>UA-2019-12-27-001587-b</v>
      </c>
      <c r="C6" s="2" t="s">
        <v>248</v>
      </c>
      <c r="D6" s="1" t="s">
        <v>172</v>
      </c>
      <c r="E6" s="1" t="s">
        <v>281</v>
      </c>
      <c r="F6" s="1"/>
      <c r="G6" s="1" t="s">
        <v>172</v>
      </c>
      <c r="H6" s="1" t="s">
        <v>215</v>
      </c>
      <c r="I6" s="1" t="s">
        <v>308</v>
      </c>
      <c r="J6" s="1" t="s">
        <v>219</v>
      </c>
      <c r="K6" s="1" t="s">
        <v>44</v>
      </c>
      <c r="L6" s="1" t="s">
        <v>290</v>
      </c>
      <c r="M6" s="1" t="s">
        <v>231</v>
      </c>
      <c r="N6" s="1" t="s">
        <v>37</v>
      </c>
      <c r="O6" s="1" t="s">
        <v>37</v>
      </c>
      <c r="P6" s="1" t="s">
        <v>37</v>
      </c>
      <c r="Q6" s="5">
        <v>43826</v>
      </c>
      <c r="R6" s="1"/>
      <c r="S6" s="1"/>
      <c r="T6" s="1"/>
      <c r="U6" s="1"/>
      <c r="V6" s="1" t="s">
        <v>332</v>
      </c>
      <c r="W6" s="4">
        <v>1</v>
      </c>
      <c r="X6" s="6">
        <v>3138</v>
      </c>
      <c r="Y6" s="1" t="s">
        <v>248</v>
      </c>
      <c r="Z6" s="4">
        <v>1</v>
      </c>
      <c r="AA6" s="6">
        <v>3138</v>
      </c>
      <c r="AB6" s="1" t="s">
        <v>341</v>
      </c>
      <c r="AC6" s="1" t="s">
        <v>339</v>
      </c>
      <c r="AD6" s="1" t="s">
        <v>178</v>
      </c>
      <c r="AE6" s="1" t="s">
        <v>251</v>
      </c>
      <c r="AF6" s="1" t="s">
        <v>196</v>
      </c>
      <c r="AG6" s="1" t="s">
        <v>251</v>
      </c>
      <c r="AH6" s="6">
        <v>3138</v>
      </c>
      <c r="AI6" s="6">
        <v>3138</v>
      </c>
      <c r="AJ6" s="1"/>
      <c r="AK6" s="1"/>
      <c r="AL6" s="1"/>
      <c r="AM6" s="1" t="s">
        <v>318</v>
      </c>
      <c r="AN6" s="1" t="s">
        <v>50</v>
      </c>
      <c r="AO6" s="1"/>
      <c r="AP6" s="1" t="s">
        <v>16</v>
      </c>
      <c r="AQ6" s="1"/>
      <c r="AR6" s="1"/>
      <c r="AS6" s="2"/>
      <c r="AT6" s="1"/>
      <c r="AU6" s="1"/>
      <c r="AV6" s="1"/>
      <c r="AW6" s="1" t="s">
        <v>333</v>
      </c>
      <c r="AX6" s="7">
        <v>43826.609087899713</v>
      </c>
      <c r="AY6" s="1" t="s">
        <v>142</v>
      </c>
      <c r="AZ6" s="6">
        <v>3138</v>
      </c>
      <c r="BA6" s="5">
        <v>43826</v>
      </c>
      <c r="BB6" s="5">
        <v>43830</v>
      </c>
      <c r="BC6" s="5">
        <v>43826</v>
      </c>
      <c r="BD6" s="5">
        <v>43826</v>
      </c>
      <c r="BE6" s="7">
        <v>43830</v>
      </c>
      <c r="BF6" s="1" t="s">
        <v>342</v>
      </c>
      <c r="BG6" s="1"/>
      <c r="BH6" s="1"/>
      <c r="BI6" s="1" t="s">
        <v>36</v>
      </c>
    </row>
    <row r="7" spans="1:61" x14ac:dyDescent="0.25">
      <c r="A7" s="4">
        <v>3</v>
      </c>
      <c r="B7" s="2" t="str">
        <f>HYPERLINK("https://my.zakupki.prom.ua/remote/dispatcher/state_purchase_view/14331391", "UA-2019-12-27-001257-b")</f>
        <v>UA-2019-12-27-001257-b</v>
      </c>
      <c r="C7" s="2" t="s">
        <v>248</v>
      </c>
      <c r="D7" s="1" t="s">
        <v>61</v>
      </c>
      <c r="E7" s="1" t="s">
        <v>211</v>
      </c>
      <c r="F7" s="1"/>
      <c r="G7" s="1" t="s">
        <v>61</v>
      </c>
      <c r="H7" s="1" t="s">
        <v>215</v>
      </c>
      <c r="I7" s="1" t="s">
        <v>308</v>
      </c>
      <c r="J7" s="1" t="s">
        <v>219</v>
      </c>
      <c r="K7" s="1" t="s">
        <v>44</v>
      </c>
      <c r="L7" s="1" t="s">
        <v>290</v>
      </c>
      <c r="M7" s="1" t="s">
        <v>231</v>
      </c>
      <c r="N7" s="1" t="s">
        <v>37</v>
      </c>
      <c r="O7" s="1" t="s">
        <v>37</v>
      </c>
      <c r="P7" s="1" t="s">
        <v>37</v>
      </c>
      <c r="Q7" s="5">
        <v>43826</v>
      </c>
      <c r="R7" s="1"/>
      <c r="S7" s="1"/>
      <c r="T7" s="1"/>
      <c r="U7" s="1"/>
      <c r="V7" s="1" t="s">
        <v>332</v>
      </c>
      <c r="W7" s="4">
        <v>1</v>
      </c>
      <c r="X7" s="6">
        <v>456</v>
      </c>
      <c r="Y7" s="1" t="s">
        <v>248</v>
      </c>
      <c r="Z7" s="4">
        <v>2</v>
      </c>
      <c r="AA7" s="6">
        <v>228</v>
      </c>
      <c r="AB7" s="1" t="s">
        <v>347</v>
      </c>
      <c r="AC7" s="1" t="s">
        <v>339</v>
      </c>
      <c r="AD7" s="1" t="s">
        <v>178</v>
      </c>
      <c r="AE7" s="1" t="s">
        <v>308</v>
      </c>
      <c r="AF7" s="1" t="s">
        <v>196</v>
      </c>
      <c r="AG7" s="1" t="s">
        <v>251</v>
      </c>
      <c r="AH7" s="6">
        <v>456</v>
      </c>
      <c r="AI7" s="6">
        <v>228</v>
      </c>
      <c r="AJ7" s="1"/>
      <c r="AK7" s="1"/>
      <c r="AL7" s="1"/>
      <c r="AM7" s="1" t="s">
        <v>267</v>
      </c>
      <c r="AN7" s="1" t="s">
        <v>116</v>
      </c>
      <c r="AO7" s="1"/>
      <c r="AP7" s="1" t="s">
        <v>19</v>
      </c>
      <c r="AQ7" s="1"/>
      <c r="AR7" s="1"/>
      <c r="AS7" s="2"/>
      <c r="AT7" s="1"/>
      <c r="AU7" s="1"/>
      <c r="AV7" s="1"/>
      <c r="AW7" s="1" t="s">
        <v>333</v>
      </c>
      <c r="AX7" s="7">
        <v>43826.556643093325</v>
      </c>
      <c r="AY7" s="1" t="s">
        <v>141</v>
      </c>
      <c r="AZ7" s="6">
        <v>456</v>
      </c>
      <c r="BA7" s="5">
        <v>43826</v>
      </c>
      <c r="BB7" s="5">
        <v>43830</v>
      </c>
      <c r="BC7" s="5">
        <v>43826</v>
      </c>
      <c r="BD7" s="5">
        <v>43826</v>
      </c>
      <c r="BE7" s="7">
        <v>43830</v>
      </c>
      <c r="BF7" s="1" t="s">
        <v>342</v>
      </c>
      <c r="BG7" s="1"/>
      <c r="BH7" s="1"/>
      <c r="BI7" s="1" t="s">
        <v>36</v>
      </c>
    </row>
    <row r="8" spans="1:61" x14ac:dyDescent="0.25">
      <c r="A8" s="4">
        <v>4</v>
      </c>
      <c r="B8" s="2" t="str">
        <f>HYPERLINK("https://my.zakupki.prom.ua/remote/dispatcher/state_purchase_view/14331154", "UA-2019-12-27-001213-b")</f>
        <v>UA-2019-12-27-001213-b</v>
      </c>
      <c r="C8" s="2" t="s">
        <v>248</v>
      </c>
      <c r="D8" s="1" t="s">
        <v>61</v>
      </c>
      <c r="E8" s="1" t="s">
        <v>212</v>
      </c>
      <c r="F8" s="1"/>
      <c r="G8" s="1" t="s">
        <v>61</v>
      </c>
      <c r="H8" s="1" t="s">
        <v>215</v>
      </c>
      <c r="I8" s="1" t="s">
        <v>308</v>
      </c>
      <c r="J8" s="1" t="s">
        <v>219</v>
      </c>
      <c r="K8" s="1" t="s">
        <v>44</v>
      </c>
      <c r="L8" s="1" t="s">
        <v>290</v>
      </c>
      <c r="M8" s="1" t="s">
        <v>231</v>
      </c>
      <c r="N8" s="1" t="s">
        <v>37</v>
      </c>
      <c r="O8" s="1" t="s">
        <v>37</v>
      </c>
      <c r="P8" s="1" t="s">
        <v>37</v>
      </c>
      <c r="Q8" s="5">
        <v>43826</v>
      </c>
      <c r="R8" s="1"/>
      <c r="S8" s="1"/>
      <c r="T8" s="1"/>
      <c r="U8" s="1"/>
      <c r="V8" s="1" t="s">
        <v>332</v>
      </c>
      <c r="W8" s="4">
        <v>1</v>
      </c>
      <c r="X8" s="6">
        <v>4768</v>
      </c>
      <c r="Y8" s="1" t="s">
        <v>248</v>
      </c>
      <c r="Z8" s="4">
        <v>2036</v>
      </c>
      <c r="AA8" s="6">
        <v>2.34</v>
      </c>
      <c r="AB8" s="1" t="s">
        <v>347</v>
      </c>
      <c r="AC8" s="1" t="s">
        <v>339</v>
      </c>
      <c r="AD8" s="1" t="s">
        <v>178</v>
      </c>
      <c r="AE8" s="1" t="s">
        <v>251</v>
      </c>
      <c r="AF8" s="1" t="s">
        <v>196</v>
      </c>
      <c r="AG8" s="1" t="s">
        <v>251</v>
      </c>
      <c r="AH8" s="6">
        <v>4768</v>
      </c>
      <c r="AI8" s="6">
        <v>2.3418467583497051</v>
      </c>
      <c r="AJ8" s="1"/>
      <c r="AK8" s="1"/>
      <c r="AL8" s="1"/>
      <c r="AM8" s="1" t="s">
        <v>197</v>
      </c>
      <c r="AN8" s="1" t="s">
        <v>143</v>
      </c>
      <c r="AO8" s="1"/>
      <c r="AP8" s="1" t="s">
        <v>13</v>
      </c>
      <c r="AQ8" s="1"/>
      <c r="AR8" s="1"/>
      <c r="AS8" s="2"/>
      <c r="AT8" s="1"/>
      <c r="AU8" s="1"/>
      <c r="AV8" s="1"/>
      <c r="AW8" s="1" t="s">
        <v>333</v>
      </c>
      <c r="AX8" s="7">
        <v>43826.550322846437</v>
      </c>
      <c r="AY8" s="1" t="s">
        <v>140</v>
      </c>
      <c r="AZ8" s="6">
        <v>4768</v>
      </c>
      <c r="BA8" s="5">
        <v>43826</v>
      </c>
      <c r="BB8" s="5">
        <v>43830</v>
      </c>
      <c r="BC8" s="5">
        <v>43826</v>
      </c>
      <c r="BD8" s="5">
        <v>43826</v>
      </c>
      <c r="BE8" s="7">
        <v>43830</v>
      </c>
      <c r="BF8" s="1" t="s">
        <v>342</v>
      </c>
      <c r="BG8" s="1"/>
      <c r="BH8" s="1"/>
      <c r="BI8" s="1" t="s">
        <v>36</v>
      </c>
    </row>
    <row r="9" spans="1:61" x14ac:dyDescent="0.25">
      <c r="A9" s="4">
        <v>5</v>
      </c>
      <c r="B9" s="2" t="str">
        <f>HYPERLINK("https://my.zakupki.prom.ua/remote/dispatcher/state_purchase_view/14328306", "UA-2019-12-27-000724-b")</f>
        <v>UA-2019-12-27-000724-b</v>
      </c>
      <c r="C9" s="2" t="s">
        <v>248</v>
      </c>
      <c r="D9" s="1" t="s">
        <v>1</v>
      </c>
      <c r="E9" s="1" t="s">
        <v>272</v>
      </c>
      <c r="F9" s="1"/>
      <c r="G9" s="1" t="s">
        <v>168</v>
      </c>
      <c r="H9" s="1" t="s">
        <v>215</v>
      </c>
      <c r="I9" s="1" t="s">
        <v>308</v>
      </c>
      <c r="J9" s="1" t="s">
        <v>219</v>
      </c>
      <c r="K9" s="1" t="s">
        <v>44</v>
      </c>
      <c r="L9" s="1" t="s">
        <v>290</v>
      </c>
      <c r="M9" s="1" t="s">
        <v>231</v>
      </c>
      <c r="N9" s="1" t="s">
        <v>37</v>
      </c>
      <c r="O9" s="1" t="s">
        <v>37</v>
      </c>
      <c r="P9" s="1" t="s">
        <v>37</v>
      </c>
      <c r="Q9" s="5">
        <v>43826</v>
      </c>
      <c r="R9" s="1"/>
      <c r="S9" s="1"/>
      <c r="T9" s="1"/>
      <c r="U9" s="1"/>
      <c r="V9" s="1" t="s">
        <v>332</v>
      </c>
      <c r="W9" s="4">
        <v>1</v>
      </c>
      <c r="X9" s="6">
        <v>3616.92</v>
      </c>
      <c r="Y9" s="1" t="s">
        <v>248</v>
      </c>
      <c r="Z9" s="4">
        <v>5</v>
      </c>
      <c r="AA9" s="6">
        <v>723.38</v>
      </c>
      <c r="AB9" s="1" t="s">
        <v>341</v>
      </c>
      <c r="AC9" s="1" t="s">
        <v>339</v>
      </c>
      <c r="AD9" s="1" t="s">
        <v>178</v>
      </c>
      <c r="AE9" s="1" t="s">
        <v>308</v>
      </c>
      <c r="AF9" s="1" t="s">
        <v>196</v>
      </c>
      <c r="AG9" s="1" t="s">
        <v>251</v>
      </c>
      <c r="AH9" s="6">
        <v>3616.92</v>
      </c>
      <c r="AI9" s="6">
        <v>723.38400000000001</v>
      </c>
      <c r="AJ9" s="1"/>
      <c r="AK9" s="1"/>
      <c r="AL9" s="1"/>
      <c r="AM9" s="1" t="s">
        <v>198</v>
      </c>
      <c r="AN9" s="1" t="s">
        <v>40</v>
      </c>
      <c r="AO9" s="1"/>
      <c r="AP9" s="1" t="s">
        <v>16</v>
      </c>
      <c r="AQ9" s="1"/>
      <c r="AR9" s="1"/>
      <c r="AS9" s="2"/>
      <c r="AT9" s="1"/>
      <c r="AU9" s="1"/>
      <c r="AV9" s="1"/>
      <c r="AW9" s="1" t="s">
        <v>333</v>
      </c>
      <c r="AX9" s="7">
        <v>43826.49817079051</v>
      </c>
      <c r="AY9" s="1" t="s">
        <v>53</v>
      </c>
      <c r="AZ9" s="6">
        <v>3616.92</v>
      </c>
      <c r="BA9" s="5">
        <v>43826</v>
      </c>
      <c r="BB9" s="5">
        <v>43830</v>
      </c>
      <c r="BC9" s="5">
        <v>43826</v>
      </c>
      <c r="BD9" s="5">
        <v>43826</v>
      </c>
      <c r="BE9" s="7">
        <v>43830</v>
      </c>
      <c r="BF9" s="1" t="s">
        <v>342</v>
      </c>
      <c r="BG9" s="1"/>
      <c r="BH9" s="1"/>
      <c r="BI9" s="1" t="s">
        <v>36</v>
      </c>
    </row>
    <row r="10" spans="1:61" x14ac:dyDescent="0.25">
      <c r="A10" s="4">
        <v>6</v>
      </c>
      <c r="B10" s="2" t="str">
        <f>HYPERLINK("https://my.zakupki.prom.ua/remote/dispatcher/state_purchase_view/14327549", "UA-2019-12-27-000562-b")</f>
        <v>UA-2019-12-27-000562-b</v>
      </c>
      <c r="C10" s="2" t="s">
        <v>248</v>
      </c>
      <c r="D10" s="1" t="s">
        <v>154</v>
      </c>
      <c r="E10" s="1" t="s">
        <v>237</v>
      </c>
      <c r="F10" s="1"/>
      <c r="G10" s="1" t="s">
        <v>154</v>
      </c>
      <c r="H10" s="1" t="s">
        <v>215</v>
      </c>
      <c r="I10" s="1" t="s">
        <v>308</v>
      </c>
      <c r="J10" s="1" t="s">
        <v>219</v>
      </c>
      <c r="K10" s="1" t="s">
        <v>44</v>
      </c>
      <c r="L10" s="1" t="s">
        <v>290</v>
      </c>
      <c r="M10" s="1" t="s">
        <v>231</v>
      </c>
      <c r="N10" s="1" t="s">
        <v>37</v>
      </c>
      <c r="O10" s="1" t="s">
        <v>37</v>
      </c>
      <c r="P10" s="1" t="s">
        <v>37</v>
      </c>
      <c r="Q10" s="5">
        <v>43826</v>
      </c>
      <c r="R10" s="1"/>
      <c r="S10" s="1"/>
      <c r="T10" s="1"/>
      <c r="U10" s="1"/>
      <c r="V10" s="1" t="s">
        <v>332</v>
      </c>
      <c r="W10" s="4">
        <v>1</v>
      </c>
      <c r="X10" s="6">
        <v>746</v>
      </c>
      <c r="Y10" s="1" t="s">
        <v>248</v>
      </c>
      <c r="Z10" s="4">
        <v>64</v>
      </c>
      <c r="AA10" s="6">
        <v>11.66</v>
      </c>
      <c r="AB10" s="1" t="s">
        <v>347</v>
      </c>
      <c r="AC10" s="1" t="s">
        <v>339</v>
      </c>
      <c r="AD10" s="1" t="s">
        <v>178</v>
      </c>
      <c r="AE10" s="1" t="s">
        <v>251</v>
      </c>
      <c r="AF10" s="1" t="s">
        <v>196</v>
      </c>
      <c r="AG10" s="1" t="s">
        <v>251</v>
      </c>
      <c r="AH10" s="6">
        <v>746</v>
      </c>
      <c r="AI10" s="6">
        <v>11.65625</v>
      </c>
      <c r="AJ10" s="1"/>
      <c r="AK10" s="1"/>
      <c r="AL10" s="1"/>
      <c r="AM10" s="1" t="s">
        <v>321</v>
      </c>
      <c r="AN10" s="1" t="s">
        <v>77</v>
      </c>
      <c r="AO10" s="1"/>
      <c r="AP10" s="1" t="s">
        <v>21</v>
      </c>
      <c r="AQ10" s="1"/>
      <c r="AR10" s="1"/>
      <c r="AS10" s="2"/>
      <c r="AT10" s="1"/>
      <c r="AU10" s="1"/>
      <c r="AV10" s="1"/>
      <c r="AW10" s="1" t="s">
        <v>333</v>
      </c>
      <c r="AX10" s="7">
        <v>43826.461227064596</v>
      </c>
      <c r="AY10" s="1" t="s">
        <v>133</v>
      </c>
      <c r="AZ10" s="6">
        <v>746</v>
      </c>
      <c r="BA10" s="5">
        <v>43826</v>
      </c>
      <c r="BB10" s="5">
        <v>43830</v>
      </c>
      <c r="BC10" s="5">
        <v>43826</v>
      </c>
      <c r="BD10" s="5">
        <v>43826</v>
      </c>
      <c r="BE10" s="7">
        <v>43830</v>
      </c>
      <c r="BF10" s="1" t="s">
        <v>342</v>
      </c>
      <c r="BG10" s="1"/>
      <c r="BH10" s="1"/>
      <c r="BI10" s="1" t="s">
        <v>36</v>
      </c>
    </row>
    <row r="11" spans="1:61" x14ac:dyDescent="0.25">
      <c r="A11" s="4">
        <v>7</v>
      </c>
      <c r="B11" s="2" t="str">
        <f>HYPERLINK("https://my.zakupki.prom.ua/remote/dispatcher/state_purchase_view/14325768", "UA-2019-12-27-000278-b")</f>
        <v>UA-2019-12-27-000278-b</v>
      </c>
      <c r="C11" s="2" t="s">
        <v>248</v>
      </c>
      <c r="D11" s="1" t="s">
        <v>138</v>
      </c>
      <c r="E11" s="1" t="s">
        <v>286</v>
      </c>
      <c r="F11" s="1"/>
      <c r="G11" s="1" t="s">
        <v>138</v>
      </c>
      <c r="H11" s="1" t="s">
        <v>215</v>
      </c>
      <c r="I11" s="1" t="s">
        <v>308</v>
      </c>
      <c r="J11" s="1" t="s">
        <v>219</v>
      </c>
      <c r="K11" s="1" t="s">
        <v>44</v>
      </c>
      <c r="L11" s="1" t="s">
        <v>290</v>
      </c>
      <c r="M11" s="1" t="s">
        <v>231</v>
      </c>
      <c r="N11" s="1" t="s">
        <v>37</v>
      </c>
      <c r="O11" s="1" t="s">
        <v>37</v>
      </c>
      <c r="P11" s="1" t="s">
        <v>37</v>
      </c>
      <c r="Q11" s="5">
        <v>43826</v>
      </c>
      <c r="R11" s="1"/>
      <c r="S11" s="1"/>
      <c r="T11" s="1"/>
      <c r="U11" s="1"/>
      <c r="V11" s="1" t="s">
        <v>332</v>
      </c>
      <c r="W11" s="4">
        <v>1</v>
      </c>
      <c r="X11" s="6">
        <v>9288.17</v>
      </c>
      <c r="Y11" s="1" t="s">
        <v>248</v>
      </c>
      <c r="Z11" s="4">
        <v>10</v>
      </c>
      <c r="AA11" s="6">
        <v>928.82</v>
      </c>
      <c r="AB11" s="1" t="s">
        <v>347</v>
      </c>
      <c r="AC11" s="1" t="s">
        <v>339</v>
      </c>
      <c r="AD11" s="1" t="s">
        <v>178</v>
      </c>
      <c r="AE11" s="1" t="s">
        <v>308</v>
      </c>
      <c r="AF11" s="1" t="s">
        <v>196</v>
      </c>
      <c r="AG11" s="1" t="s">
        <v>251</v>
      </c>
      <c r="AH11" s="6">
        <v>9288.17</v>
      </c>
      <c r="AI11" s="6">
        <v>928.81700000000001</v>
      </c>
      <c r="AJ11" s="1"/>
      <c r="AK11" s="1"/>
      <c r="AL11" s="1"/>
      <c r="AM11" s="1" t="s">
        <v>306</v>
      </c>
      <c r="AN11" s="1" t="s">
        <v>144</v>
      </c>
      <c r="AO11" s="1"/>
      <c r="AP11" s="1" t="s">
        <v>28</v>
      </c>
      <c r="AQ11" s="1"/>
      <c r="AR11" s="1"/>
      <c r="AS11" s="2"/>
      <c r="AT11" s="1"/>
      <c r="AU11" s="1"/>
      <c r="AV11" s="1"/>
      <c r="AW11" s="1" t="s">
        <v>333</v>
      </c>
      <c r="AX11" s="7">
        <v>43826.421324901596</v>
      </c>
      <c r="AY11" s="1" t="s">
        <v>107</v>
      </c>
      <c r="AZ11" s="6">
        <v>9288.17</v>
      </c>
      <c r="BA11" s="5">
        <v>43826</v>
      </c>
      <c r="BB11" s="5">
        <v>43830</v>
      </c>
      <c r="BC11" s="5">
        <v>43826</v>
      </c>
      <c r="BD11" s="5">
        <v>43826</v>
      </c>
      <c r="BE11" s="7">
        <v>43830</v>
      </c>
      <c r="BF11" s="1" t="s">
        <v>342</v>
      </c>
      <c r="BG11" s="1"/>
      <c r="BH11" s="1"/>
      <c r="BI11" s="1" t="s">
        <v>36</v>
      </c>
    </row>
    <row r="12" spans="1:61" x14ac:dyDescent="0.25">
      <c r="A12" s="4">
        <v>8</v>
      </c>
      <c r="B12" s="2" t="str">
        <f>HYPERLINK("https://my.zakupki.prom.ua/remote/dispatcher/state_purchase_view/14307619", "UA-2019-12-26-000751-b")</f>
        <v>UA-2019-12-26-000751-b</v>
      </c>
      <c r="C12" s="2" t="s">
        <v>248</v>
      </c>
      <c r="D12" s="1" t="s">
        <v>156</v>
      </c>
      <c r="E12" s="1" t="s">
        <v>312</v>
      </c>
      <c r="F12" s="1"/>
      <c r="G12" s="1" t="s">
        <v>156</v>
      </c>
      <c r="H12" s="1" t="s">
        <v>215</v>
      </c>
      <c r="I12" s="1" t="s">
        <v>308</v>
      </c>
      <c r="J12" s="1" t="s">
        <v>219</v>
      </c>
      <c r="K12" s="1" t="s">
        <v>44</v>
      </c>
      <c r="L12" s="1" t="s">
        <v>290</v>
      </c>
      <c r="M12" s="1" t="s">
        <v>231</v>
      </c>
      <c r="N12" s="1" t="s">
        <v>37</v>
      </c>
      <c r="O12" s="1" t="s">
        <v>37</v>
      </c>
      <c r="P12" s="1" t="s">
        <v>37</v>
      </c>
      <c r="Q12" s="5">
        <v>43825</v>
      </c>
      <c r="R12" s="1"/>
      <c r="S12" s="1"/>
      <c r="T12" s="1"/>
      <c r="U12" s="1"/>
      <c r="V12" s="1" t="s">
        <v>332</v>
      </c>
      <c r="W12" s="4">
        <v>1</v>
      </c>
      <c r="X12" s="6">
        <v>774.6</v>
      </c>
      <c r="Y12" s="1" t="s">
        <v>248</v>
      </c>
      <c r="Z12" s="4">
        <v>72</v>
      </c>
      <c r="AA12" s="6">
        <v>10.76</v>
      </c>
      <c r="AB12" s="1" t="s">
        <v>347</v>
      </c>
      <c r="AC12" s="1" t="s">
        <v>339</v>
      </c>
      <c r="AD12" s="1" t="s">
        <v>178</v>
      </c>
      <c r="AE12" s="1" t="s">
        <v>251</v>
      </c>
      <c r="AF12" s="1" t="s">
        <v>196</v>
      </c>
      <c r="AG12" s="1" t="s">
        <v>251</v>
      </c>
      <c r="AH12" s="6">
        <v>774.6</v>
      </c>
      <c r="AI12" s="6">
        <v>10.758333333333333</v>
      </c>
      <c r="AJ12" s="1"/>
      <c r="AK12" s="1"/>
      <c r="AL12" s="1"/>
      <c r="AM12" s="1" t="s">
        <v>220</v>
      </c>
      <c r="AN12" s="1" t="s">
        <v>99</v>
      </c>
      <c r="AO12" s="1"/>
      <c r="AP12" s="1" t="s">
        <v>16</v>
      </c>
      <c r="AQ12" s="1"/>
      <c r="AR12" s="1"/>
      <c r="AS12" s="2"/>
      <c r="AT12" s="1"/>
      <c r="AU12" s="1"/>
      <c r="AV12" s="1"/>
      <c r="AW12" s="1" t="s">
        <v>333</v>
      </c>
      <c r="AX12" s="7">
        <v>43825.496122595032</v>
      </c>
      <c r="AY12" s="1" t="s">
        <v>132</v>
      </c>
      <c r="AZ12" s="6">
        <v>774.6</v>
      </c>
      <c r="BA12" s="5">
        <v>43825</v>
      </c>
      <c r="BB12" s="5">
        <v>43830</v>
      </c>
      <c r="BC12" s="5">
        <v>43825</v>
      </c>
      <c r="BD12" s="5">
        <v>43825</v>
      </c>
      <c r="BE12" s="7">
        <v>43830</v>
      </c>
      <c r="BF12" s="1" t="s">
        <v>342</v>
      </c>
      <c r="BG12" s="1"/>
      <c r="BH12" s="1"/>
      <c r="BI12" s="1" t="s">
        <v>36</v>
      </c>
    </row>
    <row r="13" spans="1:61" x14ac:dyDescent="0.25">
      <c r="A13" s="4">
        <v>9</v>
      </c>
      <c r="B13" s="2" t="str">
        <f>HYPERLINK("https://my.zakupki.prom.ua/remote/dispatcher/state_purchase_view/14292715", "UA-2019-12-24-004333-b")</f>
        <v>UA-2019-12-24-004333-b</v>
      </c>
      <c r="C13" s="2" t="s">
        <v>248</v>
      </c>
      <c r="D13" s="1" t="s">
        <v>152</v>
      </c>
      <c r="E13" s="1" t="s">
        <v>187</v>
      </c>
      <c r="F13" s="1"/>
      <c r="G13" s="1" t="s">
        <v>152</v>
      </c>
      <c r="H13" s="1" t="s">
        <v>215</v>
      </c>
      <c r="I13" s="1" t="s">
        <v>308</v>
      </c>
      <c r="J13" s="1" t="s">
        <v>219</v>
      </c>
      <c r="K13" s="1" t="s">
        <v>44</v>
      </c>
      <c r="L13" s="1" t="s">
        <v>290</v>
      </c>
      <c r="M13" s="1" t="s">
        <v>231</v>
      </c>
      <c r="N13" s="1" t="s">
        <v>37</v>
      </c>
      <c r="O13" s="1" t="s">
        <v>37</v>
      </c>
      <c r="P13" s="1" t="s">
        <v>37</v>
      </c>
      <c r="Q13" s="5">
        <v>43823</v>
      </c>
      <c r="R13" s="1"/>
      <c r="S13" s="1"/>
      <c r="T13" s="1"/>
      <c r="U13" s="1"/>
      <c r="V13" s="1" t="s">
        <v>332</v>
      </c>
      <c r="W13" s="4">
        <v>1</v>
      </c>
      <c r="X13" s="6">
        <v>580</v>
      </c>
      <c r="Y13" s="1" t="s">
        <v>248</v>
      </c>
      <c r="Z13" s="4">
        <v>7</v>
      </c>
      <c r="AA13" s="6">
        <v>82.86</v>
      </c>
      <c r="AB13" s="1" t="s">
        <v>347</v>
      </c>
      <c r="AC13" s="1" t="s">
        <v>339</v>
      </c>
      <c r="AD13" s="1" t="s">
        <v>178</v>
      </c>
      <c r="AE13" s="1" t="s">
        <v>251</v>
      </c>
      <c r="AF13" s="1" t="s">
        <v>196</v>
      </c>
      <c r="AG13" s="1" t="s">
        <v>251</v>
      </c>
      <c r="AH13" s="6">
        <v>580</v>
      </c>
      <c r="AI13" s="6">
        <v>82.857142857142861</v>
      </c>
      <c r="AJ13" s="1"/>
      <c r="AK13" s="1"/>
      <c r="AL13" s="1"/>
      <c r="AM13" s="1" t="s">
        <v>188</v>
      </c>
      <c r="AN13" s="1" t="s">
        <v>57</v>
      </c>
      <c r="AO13" s="1"/>
      <c r="AP13" s="1" t="s">
        <v>16</v>
      </c>
      <c r="AQ13" s="1"/>
      <c r="AR13" s="1"/>
      <c r="AS13" s="2"/>
      <c r="AT13" s="1"/>
      <c r="AU13" s="1"/>
      <c r="AV13" s="1"/>
      <c r="AW13" s="1" t="s">
        <v>333</v>
      </c>
      <c r="AX13" s="7">
        <v>43823.659550919969</v>
      </c>
      <c r="AY13" s="1" t="s">
        <v>131</v>
      </c>
      <c r="AZ13" s="6">
        <v>580</v>
      </c>
      <c r="BA13" s="5">
        <v>43823</v>
      </c>
      <c r="BB13" s="5">
        <v>43830</v>
      </c>
      <c r="BC13" s="5">
        <v>43823</v>
      </c>
      <c r="BD13" s="5">
        <v>43823</v>
      </c>
      <c r="BE13" s="7">
        <v>43830</v>
      </c>
      <c r="BF13" s="1" t="s">
        <v>342</v>
      </c>
      <c r="BG13" s="1"/>
      <c r="BH13" s="1"/>
      <c r="BI13" s="1" t="s">
        <v>36</v>
      </c>
    </row>
    <row r="14" spans="1:61" x14ac:dyDescent="0.25">
      <c r="A14" s="4">
        <v>10</v>
      </c>
      <c r="B14" s="2" t="str">
        <f>HYPERLINK("https://my.zakupki.prom.ua/remote/dispatcher/state_purchase_view/14291918", "UA-2019-12-24-004136-b")</f>
        <v>UA-2019-12-24-004136-b</v>
      </c>
      <c r="C14" s="2" t="s">
        <v>248</v>
      </c>
      <c r="D14" s="1" t="s">
        <v>152</v>
      </c>
      <c r="E14" s="1" t="s">
        <v>187</v>
      </c>
      <c r="F14" s="1"/>
      <c r="G14" s="1" t="s">
        <v>152</v>
      </c>
      <c r="H14" s="1" t="s">
        <v>215</v>
      </c>
      <c r="I14" s="1" t="s">
        <v>308</v>
      </c>
      <c r="J14" s="1" t="s">
        <v>219</v>
      </c>
      <c r="K14" s="1" t="s">
        <v>44</v>
      </c>
      <c r="L14" s="1" t="s">
        <v>290</v>
      </c>
      <c r="M14" s="1" t="s">
        <v>231</v>
      </c>
      <c r="N14" s="1" t="s">
        <v>37</v>
      </c>
      <c r="O14" s="1" t="s">
        <v>37</v>
      </c>
      <c r="P14" s="1" t="s">
        <v>37</v>
      </c>
      <c r="Q14" s="5">
        <v>43823</v>
      </c>
      <c r="R14" s="1"/>
      <c r="S14" s="1"/>
      <c r="T14" s="1"/>
      <c r="U14" s="1"/>
      <c r="V14" s="1" t="s">
        <v>332</v>
      </c>
      <c r="W14" s="4">
        <v>1</v>
      </c>
      <c r="X14" s="6">
        <v>2118.34</v>
      </c>
      <c r="Y14" s="1" t="s">
        <v>248</v>
      </c>
      <c r="Z14" s="4">
        <v>104</v>
      </c>
      <c r="AA14" s="6">
        <v>20.37</v>
      </c>
      <c r="AB14" s="1" t="s">
        <v>347</v>
      </c>
      <c r="AC14" s="1" t="s">
        <v>339</v>
      </c>
      <c r="AD14" s="1" t="s">
        <v>178</v>
      </c>
      <c r="AE14" s="1" t="s">
        <v>251</v>
      </c>
      <c r="AF14" s="1" t="s">
        <v>196</v>
      </c>
      <c r="AG14" s="1" t="s">
        <v>251</v>
      </c>
      <c r="AH14" s="6">
        <v>2118.34</v>
      </c>
      <c r="AI14" s="6">
        <v>20.368653846153848</v>
      </c>
      <c r="AJ14" s="1"/>
      <c r="AK14" s="1"/>
      <c r="AL14" s="1"/>
      <c r="AM14" s="1" t="s">
        <v>263</v>
      </c>
      <c r="AN14" s="1" t="s">
        <v>81</v>
      </c>
      <c r="AO14" s="1"/>
      <c r="AP14" s="1" t="s">
        <v>22</v>
      </c>
      <c r="AQ14" s="1"/>
      <c r="AR14" s="1"/>
      <c r="AS14" s="2"/>
      <c r="AT14" s="1"/>
      <c r="AU14" s="1"/>
      <c r="AV14" s="1"/>
      <c r="AW14" s="1" t="s">
        <v>333</v>
      </c>
      <c r="AX14" s="7">
        <v>43823.653802510322</v>
      </c>
      <c r="AY14" s="1" t="s">
        <v>127</v>
      </c>
      <c r="AZ14" s="6">
        <v>2118.34</v>
      </c>
      <c r="BA14" s="5">
        <v>43823</v>
      </c>
      <c r="BB14" s="5">
        <v>43830</v>
      </c>
      <c r="BC14" s="5">
        <v>43823</v>
      </c>
      <c r="BD14" s="5">
        <v>43823</v>
      </c>
      <c r="BE14" s="7">
        <v>43830</v>
      </c>
      <c r="BF14" s="1" t="s">
        <v>342</v>
      </c>
      <c r="BG14" s="1"/>
      <c r="BH14" s="1"/>
      <c r="BI14" s="1" t="s">
        <v>36</v>
      </c>
    </row>
    <row r="15" spans="1:61" x14ac:dyDescent="0.25">
      <c r="A15" s="4">
        <v>11</v>
      </c>
      <c r="B15" s="2" t="str">
        <f>HYPERLINK("https://my.zakupki.prom.ua/remote/dispatcher/state_purchase_view/14284805", "UA-2019-12-24-002364-b")</f>
        <v>UA-2019-12-24-002364-b</v>
      </c>
      <c r="C15" s="2" t="s">
        <v>248</v>
      </c>
      <c r="D15" s="1" t="s">
        <v>167</v>
      </c>
      <c r="E15" s="1" t="s">
        <v>216</v>
      </c>
      <c r="F15" s="1"/>
      <c r="G15" s="1" t="s">
        <v>167</v>
      </c>
      <c r="H15" s="1" t="s">
        <v>215</v>
      </c>
      <c r="I15" s="1" t="s">
        <v>308</v>
      </c>
      <c r="J15" s="1" t="s">
        <v>219</v>
      </c>
      <c r="K15" s="1" t="s">
        <v>44</v>
      </c>
      <c r="L15" s="1" t="s">
        <v>290</v>
      </c>
      <c r="M15" s="1" t="s">
        <v>231</v>
      </c>
      <c r="N15" s="1" t="s">
        <v>37</v>
      </c>
      <c r="O15" s="1" t="s">
        <v>37</v>
      </c>
      <c r="P15" s="1" t="s">
        <v>37</v>
      </c>
      <c r="Q15" s="5">
        <v>43823</v>
      </c>
      <c r="R15" s="1"/>
      <c r="S15" s="1"/>
      <c r="T15" s="1"/>
      <c r="U15" s="1"/>
      <c r="V15" s="1" t="s">
        <v>332</v>
      </c>
      <c r="W15" s="4">
        <v>1</v>
      </c>
      <c r="X15" s="6">
        <v>500</v>
      </c>
      <c r="Y15" s="1" t="s">
        <v>248</v>
      </c>
      <c r="Z15" s="4">
        <v>5</v>
      </c>
      <c r="AA15" s="6">
        <v>100</v>
      </c>
      <c r="AB15" s="1" t="s">
        <v>347</v>
      </c>
      <c r="AC15" s="1" t="s">
        <v>339</v>
      </c>
      <c r="AD15" s="1" t="s">
        <v>178</v>
      </c>
      <c r="AE15" s="1" t="s">
        <v>251</v>
      </c>
      <c r="AF15" s="1" t="s">
        <v>196</v>
      </c>
      <c r="AG15" s="1" t="s">
        <v>251</v>
      </c>
      <c r="AH15" s="6">
        <v>500</v>
      </c>
      <c r="AI15" s="6">
        <v>100</v>
      </c>
      <c r="AJ15" s="1"/>
      <c r="AK15" s="1"/>
      <c r="AL15" s="1"/>
      <c r="AM15" s="1" t="s">
        <v>214</v>
      </c>
      <c r="AN15" s="1" t="s">
        <v>76</v>
      </c>
      <c r="AO15" s="1"/>
      <c r="AP15" s="1" t="s">
        <v>16</v>
      </c>
      <c r="AQ15" s="1"/>
      <c r="AR15" s="1"/>
      <c r="AS15" s="2"/>
      <c r="AT15" s="1"/>
      <c r="AU15" s="1"/>
      <c r="AV15" s="1"/>
      <c r="AW15" s="1" t="s">
        <v>333</v>
      </c>
      <c r="AX15" s="7">
        <v>43823.541911660672</v>
      </c>
      <c r="AY15" s="1" t="s">
        <v>126</v>
      </c>
      <c r="AZ15" s="6">
        <v>500</v>
      </c>
      <c r="BA15" s="5">
        <v>43823</v>
      </c>
      <c r="BB15" s="5">
        <v>43830</v>
      </c>
      <c r="BC15" s="5">
        <v>43823</v>
      </c>
      <c r="BD15" s="5">
        <v>43823</v>
      </c>
      <c r="BE15" s="7">
        <v>43830</v>
      </c>
      <c r="BF15" s="1" t="s">
        <v>342</v>
      </c>
      <c r="BG15" s="1"/>
      <c r="BH15" s="1"/>
      <c r="BI15" s="1" t="s">
        <v>36</v>
      </c>
    </row>
    <row r="16" spans="1:61" x14ac:dyDescent="0.25">
      <c r="A16" s="4">
        <v>12</v>
      </c>
      <c r="B16" s="2" t="str">
        <f>HYPERLINK("https://my.zakupki.prom.ua/remote/dispatcher/state_purchase_view/14284020", "UA-2019-12-24-002188-b")</f>
        <v>UA-2019-12-24-002188-b</v>
      </c>
      <c r="C16" s="2" t="s">
        <v>248</v>
      </c>
      <c r="D16" s="1" t="s">
        <v>153</v>
      </c>
      <c r="E16" s="1" t="s">
        <v>271</v>
      </c>
      <c r="F16" s="1"/>
      <c r="G16" s="1" t="s">
        <v>153</v>
      </c>
      <c r="H16" s="1" t="s">
        <v>215</v>
      </c>
      <c r="I16" s="1" t="s">
        <v>308</v>
      </c>
      <c r="J16" s="1" t="s">
        <v>219</v>
      </c>
      <c r="K16" s="1" t="s">
        <v>44</v>
      </c>
      <c r="L16" s="1" t="s">
        <v>290</v>
      </c>
      <c r="M16" s="1" t="s">
        <v>231</v>
      </c>
      <c r="N16" s="1" t="s">
        <v>37</v>
      </c>
      <c r="O16" s="1" t="s">
        <v>37</v>
      </c>
      <c r="P16" s="1" t="s">
        <v>37</v>
      </c>
      <c r="Q16" s="5">
        <v>43823</v>
      </c>
      <c r="R16" s="1"/>
      <c r="S16" s="1"/>
      <c r="T16" s="1"/>
      <c r="U16" s="1"/>
      <c r="V16" s="1" t="s">
        <v>332</v>
      </c>
      <c r="W16" s="4">
        <v>1</v>
      </c>
      <c r="X16" s="6">
        <v>882</v>
      </c>
      <c r="Y16" s="1" t="s">
        <v>248</v>
      </c>
      <c r="Z16" s="4">
        <v>5</v>
      </c>
      <c r="AA16" s="6">
        <v>176.4</v>
      </c>
      <c r="AB16" s="1" t="s">
        <v>337</v>
      </c>
      <c r="AC16" s="1" t="s">
        <v>339</v>
      </c>
      <c r="AD16" s="1" t="s">
        <v>178</v>
      </c>
      <c r="AE16" s="1" t="s">
        <v>251</v>
      </c>
      <c r="AF16" s="1" t="s">
        <v>196</v>
      </c>
      <c r="AG16" s="1" t="s">
        <v>251</v>
      </c>
      <c r="AH16" s="6">
        <v>882</v>
      </c>
      <c r="AI16" s="6">
        <v>176.4</v>
      </c>
      <c r="AJ16" s="1"/>
      <c r="AK16" s="1"/>
      <c r="AL16" s="1"/>
      <c r="AM16" s="1" t="s">
        <v>326</v>
      </c>
      <c r="AN16" s="1" t="s">
        <v>70</v>
      </c>
      <c r="AO16" s="1"/>
      <c r="AP16" s="1" t="s">
        <v>16</v>
      </c>
      <c r="AQ16" s="1"/>
      <c r="AR16" s="1"/>
      <c r="AS16" s="2"/>
      <c r="AT16" s="1"/>
      <c r="AU16" s="1"/>
      <c r="AV16" s="1"/>
      <c r="AW16" s="1" t="s">
        <v>333</v>
      </c>
      <c r="AX16" s="7">
        <v>43823.529452823968</v>
      </c>
      <c r="AY16" s="1" t="s">
        <v>125</v>
      </c>
      <c r="AZ16" s="6">
        <v>882</v>
      </c>
      <c r="BA16" s="5">
        <v>43823</v>
      </c>
      <c r="BB16" s="5">
        <v>43830</v>
      </c>
      <c r="BC16" s="5">
        <v>43823</v>
      </c>
      <c r="BD16" s="5">
        <v>43823</v>
      </c>
      <c r="BE16" s="7">
        <v>43830</v>
      </c>
      <c r="BF16" s="1" t="s">
        <v>342</v>
      </c>
      <c r="BG16" s="1"/>
      <c r="BH16" s="1"/>
      <c r="BI16" s="1" t="s">
        <v>36</v>
      </c>
    </row>
    <row r="17" spans="1:61" x14ac:dyDescent="0.25">
      <c r="A17" s="4">
        <v>13</v>
      </c>
      <c r="B17" s="2" t="str">
        <f>HYPERLINK("https://my.zakupki.prom.ua/remote/dispatcher/state_purchase_view/14283017", "UA-2019-12-24-001949-b")</f>
        <v>UA-2019-12-24-001949-b</v>
      </c>
      <c r="C17" s="2" t="s">
        <v>248</v>
      </c>
      <c r="D17" s="1" t="s">
        <v>147</v>
      </c>
      <c r="E17" s="1" t="s">
        <v>208</v>
      </c>
      <c r="F17" s="1"/>
      <c r="G17" s="1" t="s">
        <v>147</v>
      </c>
      <c r="H17" s="1" t="s">
        <v>215</v>
      </c>
      <c r="I17" s="1" t="s">
        <v>308</v>
      </c>
      <c r="J17" s="1" t="s">
        <v>219</v>
      </c>
      <c r="K17" s="1" t="s">
        <v>44</v>
      </c>
      <c r="L17" s="1" t="s">
        <v>290</v>
      </c>
      <c r="M17" s="1" t="s">
        <v>231</v>
      </c>
      <c r="N17" s="1" t="s">
        <v>37</v>
      </c>
      <c r="O17" s="1" t="s">
        <v>37</v>
      </c>
      <c r="P17" s="1" t="s">
        <v>37</v>
      </c>
      <c r="Q17" s="5">
        <v>43823</v>
      </c>
      <c r="R17" s="1"/>
      <c r="S17" s="1"/>
      <c r="T17" s="1"/>
      <c r="U17" s="1"/>
      <c r="V17" s="1" t="s">
        <v>332</v>
      </c>
      <c r="W17" s="4">
        <v>1</v>
      </c>
      <c r="X17" s="6">
        <v>11107</v>
      </c>
      <c r="Y17" s="1" t="s">
        <v>248</v>
      </c>
      <c r="Z17" s="4">
        <v>13</v>
      </c>
      <c r="AA17" s="6">
        <v>854.38</v>
      </c>
      <c r="AB17" s="1" t="s">
        <v>347</v>
      </c>
      <c r="AC17" s="1" t="s">
        <v>339</v>
      </c>
      <c r="AD17" s="1" t="s">
        <v>178</v>
      </c>
      <c r="AE17" s="1" t="s">
        <v>251</v>
      </c>
      <c r="AF17" s="1" t="s">
        <v>196</v>
      </c>
      <c r="AG17" s="1" t="s">
        <v>251</v>
      </c>
      <c r="AH17" s="6">
        <v>11107</v>
      </c>
      <c r="AI17" s="6">
        <v>854.38461538461536</v>
      </c>
      <c r="AJ17" s="1"/>
      <c r="AK17" s="1"/>
      <c r="AL17" s="1"/>
      <c r="AM17" s="1" t="s">
        <v>328</v>
      </c>
      <c r="AN17" s="1" t="s">
        <v>95</v>
      </c>
      <c r="AO17" s="1"/>
      <c r="AP17" s="1" t="s">
        <v>16</v>
      </c>
      <c r="AQ17" s="1"/>
      <c r="AR17" s="1"/>
      <c r="AS17" s="2"/>
      <c r="AT17" s="1"/>
      <c r="AU17" s="1"/>
      <c r="AV17" s="1"/>
      <c r="AW17" s="1" t="s">
        <v>333</v>
      </c>
      <c r="AX17" s="7">
        <v>43823.513261324828</v>
      </c>
      <c r="AY17" s="1" t="s">
        <v>236</v>
      </c>
      <c r="AZ17" s="6">
        <v>11107</v>
      </c>
      <c r="BA17" s="5">
        <v>43823</v>
      </c>
      <c r="BB17" s="5">
        <v>43830</v>
      </c>
      <c r="BC17" s="5">
        <v>43823</v>
      </c>
      <c r="BD17" s="5">
        <v>43823</v>
      </c>
      <c r="BE17" s="7">
        <v>43830</v>
      </c>
      <c r="BF17" s="1" t="s">
        <v>342</v>
      </c>
      <c r="BG17" s="1"/>
      <c r="BH17" s="1"/>
      <c r="BI17" s="1" t="s">
        <v>36</v>
      </c>
    </row>
    <row r="18" spans="1:61" x14ac:dyDescent="0.25">
      <c r="A18" s="4">
        <v>14</v>
      </c>
      <c r="B18" s="2" t="str">
        <f>HYPERLINK("https://my.zakupki.prom.ua/remote/dispatcher/state_purchase_view/14281417", "UA-2019-12-24-001623-b")</f>
        <v>UA-2019-12-24-001623-b</v>
      </c>
      <c r="C18" s="2" t="s">
        <v>248</v>
      </c>
      <c r="D18" s="1" t="s">
        <v>157</v>
      </c>
      <c r="E18" s="1" t="s">
        <v>241</v>
      </c>
      <c r="F18" s="1"/>
      <c r="G18" s="1" t="s">
        <v>157</v>
      </c>
      <c r="H18" s="1" t="s">
        <v>215</v>
      </c>
      <c r="I18" s="1" t="s">
        <v>308</v>
      </c>
      <c r="J18" s="1" t="s">
        <v>219</v>
      </c>
      <c r="K18" s="1" t="s">
        <v>44</v>
      </c>
      <c r="L18" s="1" t="s">
        <v>290</v>
      </c>
      <c r="M18" s="1" t="s">
        <v>231</v>
      </c>
      <c r="N18" s="1" t="s">
        <v>37</v>
      </c>
      <c r="O18" s="1" t="s">
        <v>37</v>
      </c>
      <c r="P18" s="1" t="s">
        <v>37</v>
      </c>
      <c r="Q18" s="5">
        <v>43823</v>
      </c>
      <c r="R18" s="1"/>
      <c r="S18" s="1"/>
      <c r="T18" s="1"/>
      <c r="U18" s="1"/>
      <c r="V18" s="1" t="s">
        <v>332</v>
      </c>
      <c r="W18" s="4">
        <v>1</v>
      </c>
      <c r="X18" s="6">
        <v>3950</v>
      </c>
      <c r="Y18" s="1" t="s">
        <v>248</v>
      </c>
      <c r="Z18" s="4">
        <v>1</v>
      </c>
      <c r="AA18" s="6">
        <v>3950</v>
      </c>
      <c r="AB18" s="1" t="s">
        <v>347</v>
      </c>
      <c r="AC18" s="1" t="s">
        <v>339</v>
      </c>
      <c r="AD18" s="1" t="s">
        <v>178</v>
      </c>
      <c r="AE18" s="1" t="s">
        <v>251</v>
      </c>
      <c r="AF18" s="1" t="s">
        <v>196</v>
      </c>
      <c r="AG18" s="1" t="s">
        <v>251</v>
      </c>
      <c r="AH18" s="6">
        <v>3950</v>
      </c>
      <c r="AI18" s="6">
        <v>3950</v>
      </c>
      <c r="AJ18" s="1"/>
      <c r="AK18" s="1"/>
      <c r="AL18" s="1"/>
      <c r="AM18" s="1" t="s">
        <v>307</v>
      </c>
      <c r="AN18" s="1" t="s">
        <v>90</v>
      </c>
      <c r="AO18" s="1"/>
      <c r="AP18" s="1" t="s">
        <v>32</v>
      </c>
      <c r="AQ18" s="1"/>
      <c r="AR18" s="1"/>
      <c r="AS18" s="2"/>
      <c r="AT18" s="1"/>
      <c r="AU18" s="1"/>
      <c r="AV18" s="1"/>
      <c r="AW18" s="1" t="s">
        <v>333</v>
      </c>
      <c r="AX18" s="7">
        <v>43823.488236008809</v>
      </c>
      <c r="AY18" s="1" t="s">
        <v>124</v>
      </c>
      <c r="AZ18" s="6">
        <v>3950</v>
      </c>
      <c r="BA18" s="5">
        <v>43823</v>
      </c>
      <c r="BB18" s="5">
        <v>43830</v>
      </c>
      <c r="BC18" s="5">
        <v>43823</v>
      </c>
      <c r="BD18" s="5">
        <v>43823</v>
      </c>
      <c r="BE18" s="7">
        <v>43830</v>
      </c>
      <c r="BF18" s="1" t="s">
        <v>342</v>
      </c>
      <c r="BG18" s="1"/>
      <c r="BH18" s="1"/>
      <c r="BI18" s="1" t="s">
        <v>36</v>
      </c>
    </row>
    <row r="19" spans="1:61" x14ac:dyDescent="0.25">
      <c r="A19" s="4">
        <v>15</v>
      </c>
      <c r="B19" s="2" t="str">
        <f>HYPERLINK("https://my.zakupki.prom.ua/remote/dispatcher/state_purchase_view/14280794", "UA-2019-12-24-001468-b")</f>
        <v>UA-2019-12-24-001468-b</v>
      </c>
      <c r="C19" s="2" t="s">
        <v>248</v>
      </c>
      <c r="D19" s="1" t="s">
        <v>121</v>
      </c>
      <c r="E19" s="1" t="s">
        <v>121</v>
      </c>
      <c r="F19" s="1"/>
      <c r="G19" s="1" t="s">
        <v>121</v>
      </c>
      <c r="H19" s="1" t="s">
        <v>215</v>
      </c>
      <c r="I19" s="1" t="s">
        <v>308</v>
      </c>
      <c r="J19" s="1" t="s">
        <v>219</v>
      </c>
      <c r="K19" s="1" t="s">
        <v>44</v>
      </c>
      <c r="L19" s="1" t="s">
        <v>290</v>
      </c>
      <c r="M19" s="1" t="s">
        <v>231</v>
      </c>
      <c r="N19" s="1" t="s">
        <v>37</v>
      </c>
      <c r="O19" s="1" t="s">
        <v>37</v>
      </c>
      <c r="P19" s="1" t="s">
        <v>37</v>
      </c>
      <c r="Q19" s="5">
        <v>43823</v>
      </c>
      <c r="R19" s="1"/>
      <c r="S19" s="1"/>
      <c r="T19" s="1"/>
      <c r="U19" s="1"/>
      <c r="V19" s="1" t="s">
        <v>332</v>
      </c>
      <c r="W19" s="4">
        <v>1</v>
      </c>
      <c r="X19" s="6">
        <v>3075</v>
      </c>
      <c r="Y19" s="1" t="s">
        <v>248</v>
      </c>
      <c r="Z19" s="4">
        <v>3</v>
      </c>
      <c r="AA19" s="6">
        <v>1025</v>
      </c>
      <c r="AB19" s="1" t="s">
        <v>347</v>
      </c>
      <c r="AC19" s="1" t="s">
        <v>339</v>
      </c>
      <c r="AD19" s="1" t="s">
        <v>178</v>
      </c>
      <c r="AE19" s="1" t="s">
        <v>251</v>
      </c>
      <c r="AF19" s="1" t="s">
        <v>196</v>
      </c>
      <c r="AG19" s="1" t="s">
        <v>251</v>
      </c>
      <c r="AH19" s="6">
        <v>3075</v>
      </c>
      <c r="AI19" s="6">
        <v>1025</v>
      </c>
      <c r="AJ19" s="1"/>
      <c r="AK19" s="1"/>
      <c r="AL19" s="1"/>
      <c r="AM19" s="1" t="s">
        <v>186</v>
      </c>
      <c r="AN19" s="1" t="s">
        <v>94</v>
      </c>
      <c r="AO19" s="1"/>
      <c r="AP19" s="1" t="s">
        <v>27</v>
      </c>
      <c r="AQ19" s="1"/>
      <c r="AR19" s="1"/>
      <c r="AS19" s="2"/>
      <c r="AT19" s="1"/>
      <c r="AU19" s="1"/>
      <c r="AV19" s="1"/>
      <c r="AW19" s="1" t="s">
        <v>333</v>
      </c>
      <c r="AX19" s="7">
        <v>43823.476609333855</v>
      </c>
      <c r="AY19" s="1" t="s">
        <v>123</v>
      </c>
      <c r="AZ19" s="6">
        <v>3075</v>
      </c>
      <c r="BA19" s="5">
        <v>43823</v>
      </c>
      <c r="BB19" s="5">
        <v>43830</v>
      </c>
      <c r="BC19" s="5">
        <v>43823</v>
      </c>
      <c r="BD19" s="5">
        <v>43823</v>
      </c>
      <c r="BE19" s="7">
        <v>43830</v>
      </c>
      <c r="BF19" s="1" t="s">
        <v>342</v>
      </c>
      <c r="BG19" s="1"/>
      <c r="BH19" s="1"/>
      <c r="BI19" s="1" t="s">
        <v>36</v>
      </c>
    </row>
    <row r="20" spans="1:61" x14ac:dyDescent="0.25">
      <c r="A20" s="4">
        <v>16</v>
      </c>
      <c r="B20" s="2" t="str">
        <f>HYPERLINK("https://my.zakupki.prom.ua/remote/dispatcher/state_purchase_view/14258648", "UA-2019-12-23-002290-b")</f>
        <v>UA-2019-12-23-002290-b</v>
      </c>
      <c r="C20" s="2" t="s">
        <v>248</v>
      </c>
      <c r="D20" s="1" t="s">
        <v>152</v>
      </c>
      <c r="E20" s="1" t="s">
        <v>187</v>
      </c>
      <c r="F20" s="1"/>
      <c r="G20" s="1" t="s">
        <v>152</v>
      </c>
      <c r="H20" s="1" t="s">
        <v>215</v>
      </c>
      <c r="I20" s="1" t="s">
        <v>308</v>
      </c>
      <c r="J20" s="1" t="s">
        <v>219</v>
      </c>
      <c r="K20" s="1" t="s">
        <v>44</v>
      </c>
      <c r="L20" s="1" t="s">
        <v>290</v>
      </c>
      <c r="M20" s="1" t="s">
        <v>231</v>
      </c>
      <c r="N20" s="1" t="s">
        <v>37</v>
      </c>
      <c r="O20" s="1" t="s">
        <v>37</v>
      </c>
      <c r="P20" s="1" t="s">
        <v>37</v>
      </c>
      <c r="Q20" s="5">
        <v>43822</v>
      </c>
      <c r="R20" s="1"/>
      <c r="S20" s="1"/>
      <c r="T20" s="1"/>
      <c r="U20" s="1"/>
      <c r="V20" s="1" t="s">
        <v>332</v>
      </c>
      <c r="W20" s="4">
        <v>1</v>
      </c>
      <c r="X20" s="6">
        <v>4074.3</v>
      </c>
      <c r="Y20" s="1" t="s">
        <v>248</v>
      </c>
      <c r="Z20" s="4">
        <v>82</v>
      </c>
      <c r="AA20" s="6">
        <v>49.69</v>
      </c>
      <c r="AB20" s="1" t="s">
        <v>347</v>
      </c>
      <c r="AC20" s="1" t="s">
        <v>339</v>
      </c>
      <c r="AD20" s="1" t="s">
        <v>178</v>
      </c>
      <c r="AE20" s="1" t="s">
        <v>251</v>
      </c>
      <c r="AF20" s="1" t="s">
        <v>196</v>
      </c>
      <c r="AG20" s="1" t="s">
        <v>251</v>
      </c>
      <c r="AH20" s="6">
        <v>4074.3</v>
      </c>
      <c r="AI20" s="6">
        <v>49.686585365853659</v>
      </c>
      <c r="AJ20" s="1"/>
      <c r="AK20" s="1"/>
      <c r="AL20" s="1"/>
      <c r="AM20" s="1" t="s">
        <v>325</v>
      </c>
      <c r="AN20" s="1" t="s">
        <v>77</v>
      </c>
      <c r="AO20" s="1"/>
      <c r="AP20" s="1" t="s">
        <v>21</v>
      </c>
      <c r="AQ20" s="1"/>
      <c r="AR20" s="1"/>
      <c r="AS20" s="2"/>
      <c r="AT20" s="1"/>
      <c r="AU20" s="1"/>
      <c r="AV20" s="1"/>
      <c r="AW20" s="1" t="s">
        <v>333</v>
      </c>
      <c r="AX20" s="7">
        <v>43822.574580338834</v>
      </c>
      <c r="AY20" s="1" t="s">
        <v>122</v>
      </c>
      <c r="AZ20" s="6">
        <v>4074.3</v>
      </c>
      <c r="BA20" s="5">
        <v>43822</v>
      </c>
      <c r="BB20" s="5">
        <v>43830</v>
      </c>
      <c r="BC20" s="5">
        <v>43822</v>
      </c>
      <c r="BD20" s="5">
        <v>43822</v>
      </c>
      <c r="BE20" s="7">
        <v>43830</v>
      </c>
      <c r="BF20" s="1" t="s">
        <v>342</v>
      </c>
      <c r="BG20" s="1"/>
      <c r="BH20" s="1"/>
      <c r="BI20" s="1" t="s">
        <v>36</v>
      </c>
    </row>
    <row r="21" spans="1:61" x14ac:dyDescent="0.25">
      <c r="A21" s="4">
        <v>17</v>
      </c>
      <c r="B21" s="2" t="str">
        <f>HYPERLINK("https://my.zakupki.prom.ua/remote/dispatcher/state_purchase_view/14258243", "UA-2019-12-23-002197-b")</f>
        <v>UA-2019-12-23-002197-b</v>
      </c>
      <c r="C21" s="2" t="s">
        <v>248</v>
      </c>
      <c r="D21" s="1" t="s">
        <v>152</v>
      </c>
      <c r="E21" s="1" t="s">
        <v>187</v>
      </c>
      <c r="F21" s="1"/>
      <c r="G21" s="1" t="s">
        <v>152</v>
      </c>
      <c r="H21" s="1" t="s">
        <v>215</v>
      </c>
      <c r="I21" s="1" t="s">
        <v>308</v>
      </c>
      <c r="J21" s="1" t="s">
        <v>219</v>
      </c>
      <c r="K21" s="1" t="s">
        <v>44</v>
      </c>
      <c r="L21" s="1" t="s">
        <v>290</v>
      </c>
      <c r="M21" s="1" t="s">
        <v>231</v>
      </c>
      <c r="N21" s="1" t="s">
        <v>37</v>
      </c>
      <c r="O21" s="1" t="s">
        <v>37</v>
      </c>
      <c r="P21" s="1" t="s">
        <v>37</v>
      </c>
      <c r="Q21" s="5">
        <v>43822</v>
      </c>
      <c r="R21" s="1"/>
      <c r="S21" s="1"/>
      <c r="T21" s="1"/>
      <c r="U21" s="1"/>
      <c r="V21" s="1" t="s">
        <v>332</v>
      </c>
      <c r="W21" s="4">
        <v>1</v>
      </c>
      <c r="X21" s="6">
        <v>2501</v>
      </c>
      <c r="Y21" s="1" t="s">
        <v>248</v>
      </c>
      <c r="Z21" s="4">
        <v>70</v>
      </c>
      <c r="AA21" s="6">
        <v>35.729999999999997</v>
      </c>
      <c r="AB21" s="1" t="s">
        <v>347</v>
      </c>
      <c r="AC21" s="1" t="s">
        <v>339</v>
      </c>
      <c r="AD21" s="1" t="s">
        <v>178</v>
      </c>
      <c r="AE21" s="1" t="s">
        <v>251</v>
      </c>
      <c r="AF21" s="1" t="s">
        <v>196</v>
      </c>
      <c r="AG21" s="1" t="s">
        <v>251</v>
      </c>
      <c r="AH21" s="6">
        <v>2501</v>
      </c>
      <c r="AI21" s="6">
        <v>35.728571428571428</v>
      </c>
      <c r="AJ21" s="1"/>
      <c r="AK21" s="1"/>
      <c r="AL21" s="1"/>
      <c r="AM21" s="1" t="s">
        <v>325</v>
      </c>
      <c r="AN21" s="1" t="s">
        <v>77</v>
      </c>
      <c r="AO21" s="1"/>
      <c r="AP21" s="1" t="s">
        <v>21</v>
      </c>
      <c r="AQ21" s="1"/>
      <c r="AR21" s="1"/>
      <c r="AS21" s="2"/>
      <c r="AT21" s="1"/>
      <c r="AU21" s="1"/>
      <c r="AV21" s="1"/>
      <c r="AW21" s="1" t="s">
        <v>333</v>
      </c>
      <c r="AX21" s="7">
        <v>43822.567476492492</v>
      </c>
      <c r="AY21" s="1" t="s">
        <v>120</v>
      </c>
      <c r="AZ21" s="6">
        <v>2501</v>
      </c>
      <c r="BA21" s="5">
        <v>43822</v>
      </c>
      <c r="BB21" s="5">
        <v>43830</v>
      </c>
      <c r="BC21" s="5">
        <v>43822</v>
      </c>
      <c r="BD21" s="5">
        <v>43822</v>
      </c>
      <c r="BE21" s="7">
        <v>43830</v>
      </c>
      <c r="BF21" s="1" t="s">
        <v>342</v>
      </c>
      <c r="BG21" s="1"/>
      <c r="BH21" s="1"/>
      <c r="BI21" s="1" t="s">
        <v>36</v>
      </c>
    </row>
    <row r="22" spans="1:61" x14ac:dyDescent="0.25">
      <c r="A22" s="4">
        <v>18</v>
      </c>
      <c r="B22" s="2" t="str">
        <f>HYPERLINK("https://my.zakupki.prom.ua/remote/dispatcher/state_purchase_view/14255988", "UA-2019-12-23-001699-b")</f>
        <v>UA-2019-12-23-001699-b</v>
      </c>
      <c r="C22" s="2" t="s">
        <v>248</v>
      </c>
      <c r="D22" s="1" t="s">
        <v>152</v>
      </c>
      <c r="E22" s="1" t="s">
        <v>227</v>
      </c>
      <c r="F22" s="1"/>
      <c r="G22" s="1" t="s">
        <v>152</v>
      </c>
      <c r="H22" s="1" t="s">
        <v>215</v>
      </c>
      <c r="I22" s="1" t="s">
        <v>308</v>
      </c>
      <c r="J22" s="1" t="s">
        <v>219</v>
      </c>
      <c r="K22" s="1" t="s">
        <v>44</v>
      </c>
      <c r="L22" s="1" t="s">
        <v>290</v>
      </c>
      <c r="M22" s="1" t="s">
        <v>231</v>
      </c>
      <c r="N22" s="1" t="s">
        <v>37</v>
      </c>
      <c r="O22" s="1" t="s">
        <v>37</v>
      </c>
      <c r="P22" s="1" t="s">
        <v>37</v>
      </c>
      <c r="Q22" s="5">
        <v>43822</v>
      </c>
      <c r="R22" s="1"/>
      <c r="S22" s="1"/>
      <c r="T22" s="1"/>
      <c r="U22" s="1"/>
      <c r="V22" s="1" t="s">
        <v>332</v>
      </c>
      <c r="W22" s="4">
        <v>1</v>
      </c>
      <c r="X22" s="6">
        <v>274</v>
      </c>
      <c r="Y22" s="1" t="s">
        <v>248</v>
      </c>
      <c r="Z22" s="4">
        <v>50</v>
      </c>
      <c r="AA22" s="6">
        <v>5.48</v>
      </c>
      <c r="AB22" s="1" t="s">
        <v>335</v>
      </c>
      <c r="AC22" s="1" t="s">
        <v>339</v>
      </c>
      <c r="AD22" s="1" t="s">
        <v>178</v>
      </c>
      <c r="AE22" s="1" t="s">
        <v>251</v>
      </c>
      <c r="AF22" s="1" t="s">
        <v>196</v>
      </c>
      <c r="AG22" s="1" t="s">
        <v>251</v>
      </c>
      <c r="AH22" s="6">
        <v>274</v>
      </c>
      <c r="AI22" s="6">
        <v>5.48</v>
      </c>
      <c r="AJ22" s="1"/>
      <c r="AK22" s="1"/>
      <c r="AL22" s="1"/>
      <c r="AM22" s="1" t="s">
        <v>222</v>
      </c>
      <c r="AN22" s="1" t="s">
        <v>83</v>
      </c>
      <c r="AO22" s="1"/>
      <c r="AP22" s="1" t="s">
        <v>16</v>
      </c>
      <c r="AQ22" s="1"/>
      <c r="AR22" s="1"/>
      <c r="AS22" s="2"/>
      <c r="AT22" s="1"/>
      <c r="AU22" s="1"/>
      <c r="AV22" s="1"/>
      <c r="AW22" s="1" t="s">
        <v>333</v>
      </c>
      <c r="AX22" s="7">
        <v>43822.518238066506</v>
      </c>
      <c r="AY22" s="1" t="s">
        <v>119</v>
      </c>
      <c r="AZ22" s="6">
        <v>274</v>
      </c>
      <c r="BA22" s="5">
        <v>43822</v>
      </c>
      <c r="BB22" s="5">
        <v>43830</v>
      </c>
      <c r="BC22" s="5">
        <v>43822</v>
      </c>
      <c r="BD22" s="5">
        <v>43822</v>
      </c>
      <c r="BE22" s="7">
        <v>43830</v>
      </c>
      <c r="BF22" s="1" t="s">
        <v>342</v>
      </c>
      <c r="BG22" s="1"/>
      <c r="BH22" s="1"/>
      <c r="BI22" s="1" t="s">
        <v>36</v>
      </c>
    </row>
    <row r="23" spans="1:61" x14ac:dyDescent="0.25">
      <c r="A23" s="4">
        <v>19</v>
      </c>
      <c r="B23" s="2" t="str">
        <f>HYPERLINK("https://my.zakupki.prom.ua/remote/dispatcher/state_purchase_view/14253141", "UA-2019-12-23-001071-b")</f>
        <v>UA-2019-12-23-001071-b</v>
      </c>
      <c r="C23" s="2" t="s">
        <v>248</v>
      </c>
      <c r="D23" s="1" t="s">
        <v>48</v>
      </c>
      <c r="E23" s="1" t="s">
        <v>282</v>
      </c>
      <c r="F23" s="1"/>
      <c r="G23" s="1" t="s">
        <v>48</v>
      </c>
      <c r="H23" s="1" t="s">
        <v>215</v>
      </c>
      <c r="I23" s="1" t="s">
        <v>308</v>
      </c>
      <c r="J23" s="1" t="s">
        <v>219</v>
      </c>
      <c r="K23" s="1" t="s">
        <v>44</v>
      </c>
      <c r="L23" s="1" t="s">
        <v>290</v>
      </c>
      <c r="M23" s="1" t="s">
        <v>231</v>
      </c>
      <c r="N23" s="1" t="s">
        <v>37</v>
      </c>
      <c r="O23" s="1" t="s">
        <v>37</v>
      </c>
      <c r="P23" s="1" t="s">
        <v>37</v>
      </c>
      <c r="Q23" s="5">
        <v>43822</v>
      </c>
      <c r="R23" s="1"/>
      <c r="S23" s="1"/>
      <c r="T23" s="1"/>
      <c r="U23" s="1"/>
      <c r="V23" s="1" t="s">
        <v>332</v>
      </c>
      <c r="W23" s="4">
        <v>1</v>
      </c>
      <c r="X23" s="6">
        <v>6900</v>
      </c>
      <c r="Y23" s="1" t="s">
        <v>248</v>
      </c>
      <c r="Z23" s="4">
        <v>426</v>
      </c>
      <c r="AA23" s="6">
        <v>16.2</v>
      </c>
      <c r="AB23" s="1" t="s">
        <v>335</v>
      </c>
      <c r="AC23" s="1" t="s">
        <v>339</v>
      </c>
      <c r="AD23" s="1" t="s">
        <v>178</v>
      </c>
      <c r="AE23" s="1" t="s">
        <v>251</v>
      </c>
      <c r="AF23" s="1" t="s">
        <v>196</v>
      </c>
      <c r="AG23" s="1" t="s">
        <v>251</v>
      </c>
      <c r="AH23" s="6">
        <v>6900</v>
      </c>
      <c r="AI23" s="6">
        <v>16.197183098591548</v>
      </c>
      <c r="AJ23" s="1"/>
      <c r="AK23" s="1"/>
      <c r="AL23" s="1"/>
      <c r="AM23" s="1" t="s">
        <v>329</v>
      </c>
      <c r="AN23" s="1" t="s">
        <v>56</v>
      </c>
      <c r="AO23" s="1"/>
      <c r="AP23" s="1" t="s">
        <v>16</v>
      </c>
      <c r="AQ23" s="1"/>
      <c r="AR23" s="1"/>
      <c r="AS23" s="2"/>
      <c r="AT23" s="1"/>
      <c r="AU23" s="1"/>
      <c r="AV23" s="1"/>
      <c r="AW23" s="1" t="s">
        <v>333</v>
      </c>
      <c r="AX23" s="7">
        <v>43822.474568819074</v>
      </c>
      <c r="AY23" s="1" t="s">
        <v>45</v>
      </c>
      <c r="AZ23" s="6">
        <v>6900</v>
      </c>
      <c r="BA23" s="5">
        <v>43822</v>
      </c>
      <c r="BB23" s="5">
        <v>43830</v>
      </c>
      <c r="BC23" s="5">
        <v>43822</v>
      </c>
      <c r="BD23" s="5">
        <v>43822</v>
      </c>
      <c r="BE23" s="7">
        <v>43830</v>
      </c>
      <c r="BF23" s="1" t="s">
        <v>342</v>
      </c>
      <c r="BG23" s="1"/>
      <c r="BH23" s="1"/>
      <c r="BI23" s="1" t="s">
        <v>36</v>
      </c>
    </row>
    <row r="24" spans="1:61" x14ac:dyDescent="0.25">
      <c r="A24" s="4">
        <v>20</v>
      </c>
      <c r="B24" s="2" t="str">
        <f>HYPERLINK("https://my.zakupki.prom.ua/remote/dispatcher/state_purchase_view/14086167", "UA-2019-12-16-003147-b")</f>
        <v>UA-2019-12-16-003147-b</v>
      </c>
      <c r="C24" s="2" t="s">
        <v>248</v>
      </c>
      <c r="D24" s="1" t="s">
        <v>3</v>
      </c>
      <c r="E24" s="1" t="s">
        <v>3</v>
      </c>
      <c r="F24" s="1"/>
      <c r="G24" s="1" t="s">
        <v>134</v>
      </c>
      <c r="H24" s="1" t="s">
        <v>215</v>
      </c>
      <c r="I24" s="1" t="s">
        <v>308</v>
      </c>
      <c r="J24" s="1" t="s">
        <v>219</v>
      </c>
      <c r="K24" s="1" t="s">
        <v>44</v>
      </c>
      <c r="L24" s="1" t="s">
        <v>290</v>
      </c>
      <c r="M24" s="1" t="s">
        <v>231</v>
      </c>
      <c r="N24" s="1" t="s">
        <v>37</v>
      </c>
      <c r="O24" s="1" t="s">
        <v>37</v>
      </c>
      <c r="P24" s="1" t="s">
        <v>37</v>
      </c>
      <c r="Q24" s="5">
        <v>43815</v>
      </c>
      <c r="R24" s="1"/>
      <c r="S24" s="1"/>
      <c r="T24" s="1"/>
      <c r="U24" s="1"/>
      <c r="V24" s="1" t="s">
        <v>332</v>
      </c>
      <c r="W24" s="4">
        <v>1</v>
      </c>
      <c r="X24" s="6">
        <v>6936.6</v>
      </c>
      <c r="Y24" s="1" t="s">
        <v>248</v>
      </c>
      <c r="Z24" s="4">
        <v>40</v>
      </c>
      <c r="AA24" s="6">
        <v>173.42</v>
      </c>
      <c r="AB24" s="1" t="s">
        <v>345</v>
      </c>
      <c r="AC24" s="1" t="s">
        <v>339</v>
      </c>
      <c r="AD24" s="1" t="s">
        <v>178</v>
      </c>
      <c r="AE24" s="1" t="s">
        <v>308</v>
      </c>
      <c r="AF24" s="1" t="s">
        <v>196</v>
      </c>
      <c r="AG24" s="1" t="s">
        <v>251</v>
      </c>
      <c r="AH24" s="6">
        <v>6936.6</v>
      </c>
      <c r="AI24" s="6">
        <v>173.41500000000002</v>
      </c>
      <c r="AJ24" s="1"/>
      <c r="AK24" s="1"/>
      <c r="AL24" s="1"/>
      <c r="AM24" s="1" t="s">
        <v>303</v>
      </c>
      <c r="AN24" s="1" t="s">
        <v>68</v>
      </c>
      <c r="AO24" s="1"/>
      <c r="AP24" s="1" t="s">
        <v>15</v>
      </c>
      <c r="AQ24" s="1"/>
      <c r="AR24" s="1"/>
      <c r="AS24" s="2"/>
      <c r="AT24" s="1"/>
      <c r="AU24" s="1"/>
      <c r="AV24" s="1"/>
      <c r="AW24" s="1" t="s">
        <v>333</v>
      </c>
      <c r="AX24" s="7">
        <v>43815.668806839771</v>
      </c>
      <c r="AY24" s="1" t="s">
        <v>118</v>
      </c>
      <c r="AZ24" s="6">
        <v>6936.6</v>
      </c>
      <c r="BA24" s="5">
        <v>43815</v>
      </c>
      <c r="BB24" s="5">
        <v>43830</v>
      </c>
      <c r="BC24" s="5">
        <v>43815</v>
      </c>
      <c r="BD24" s="5">
        <v>43815</v>
      </c>
      <c r="BE24" s="7">
        <v>43830</v>
      </c>
      <c r="BF24" s="1" t="s">
        <v>342</v>
      </c>
      <c r="BG24" s="1"/>
      <c r="BH24" s="1"/>
      <c r="BI24" s="1" t="s">
        <v>36</v>
      </c>
    </row>
    <row r="25" spans="1:61" x14ac:dyDescent="0.25">
      <c r="A25" s="4">
        <v>21</v>
      </c>
      <c r="B25" s="2" t="str">
        <f>HYPERLINK("https://my.zakupki.prom.ua/remote/dispatcher/state_purchase_view/14085490", "UA-2019-12-16-003017-b")</f>
        <v>UA-2019-12-16-003017-b</v>
      </c>
      <c r="C25" s="2" t="s">
        <v>248</v>
      </c>
      <c r="D25" s="1" t="s">
        <v>4</v>
      </c>
      <c r="E25" s="1" t="s">
        <v>4</v>
      </c>
      <c r="F25" s="1"/>
      <c r="G25" s="1" t="s">
        <v>139</v>
      </c>
      <c r="H25" s="1" t="s">
        <v>215</v>
      </c>
      <c r="I25" s="1" t="s">
        <v>308</v>
      </c>
      <c r="J25" s="1" t="s">
        <v>219</v>
      </c>
      <c r="K25" s="1" t="s">
        <v>44</v>
      </c>
      <c r="L25" s="1" t="s">
        <v>290</v>
      </c>
      <c r="M25" s="1" t="s">
        <v>231</v>
      </c>
      <c r="N25" s="1" t="s">
        <v>37</v>
      </c>
      <c r="O25" s="1" t="s">
        <v>37</v>
      </c>
      <c r="P25" s="1" t="s">
        <v>37</v>
      </c>
      <c r="Q25" s="5">
        <v>43815</v>
      </c>
      <c r="R25" s="1"/>
      <c r="S25" s="1"/>
      <c r="T25" s="1"/>
      <c r="U25" s="1"/>
      <c r="V25" s="1" t="s">
        <v>332</v>
      </c>
      <c r="W25" s="4">
        <v>1</v>
      </c>
      <c r="X25" s="6">
        <v>12632.94</v>
      </c>
      <c r="Y25" s="1" t="s">
        <v>248</v>
      </c>
      <c r="Z25" s="4">
        <v>2855</v>
      </c>
      <c r="AA25" s="6">
        <v>4.42</v>
      </c>
      <c r="AB25" s="1" t="s">
        <v>340</v>
      </c>
      <c r="AC25" s="1" t="s">
        <v>339</v>
      </c>
      <c r="AD25" s="1" t="s">
        <v>178</v>
      </c>
      <c r="AE25" s="1" t="s">
        <v>308</v>
      </c>
      <c r="AF25" s="1" t="s">
        <v>196</v>
      </c>
      <c r="AG25" s="1" t="s">
        <v>251</v>
      </c>
      <c r="AH25" s="6">
        <v>12632.94</v>
      </c>
      <c r="AI25" s="6">
        <v>4.4248476357267954</v>
      </c>
      <c r="AJ25" s="1"/>
      <c r="AK25" s="1"/>
      <c r="AL25" s="1"/>
      <c r="AM25" s="1" t="s">
        <v>303</v>
      </c>
      <c r="AN25" s="1" t="s">
        <v>68</v>
      </c>
      <c r="AO25" s="1"/>
      <c r="AP25" s="1" t="s">
        <v>15</v>
      </c>
      <c r="AQ25" s="1"/>
      <c r="AR25" s="1"/>
      <c r="AS25" s="2"/>
      <c r="AT25" s="1"/>
      <c r="AU25" s="1"/>
      <c r="AV25" s="1"/>
      <c r="AW25" s="1" t="s">
        <v>333</v>
      </c>
      <c r="AX25" s="7">
        <v>43815.660745433197</v>
      </c>
      <c r="AY25" s="1" t="s">
        <v>115</v>
      </c>
      <c r="AZ25" s="6">
        <v>12632.94</v>
      </c>
      <c r="BA25" s="5">
        <v>43815</v>
      </c>
      <c r="BB25" s="5">
        <v>43830</v>
      </c>
      <c r="BC25" s="5">
        <v>43815</v>
      </c>
      <c r="BD25" s="5">
        <v>43815</v>
      </c>
      <c r="BE25" s="7">
        <v>43830</v>
      </c>
      <c r="BF25" s="1" t="s">
        <v>342</v>
      </c>
      <c r="BG25" s="1"/>
      <c r="BH25" s="1"/>
      <c r="BI25" s="1" t="s">
        <v>36</v>
      </c>
    </row>
    <row r="26" spans="1:61" x14ac:dyDescent="0.25">
      <c r="A26" s="4">
        <v>22</v>
      </c>
      <c r="B26" s="2" t="str">
        <f>HYPERLINK("https://my.zakupki.prom.ua/remote/dispatcher/state_purchase_view/13961178", "UA-2019-12-10-001994-b")</f>
        <v>UA-2019-12-10-001994-b</v>
      </c>
      <c r="C26" s="2" t="s">
        <v>248</v>
      </c>
      <c r="D26" s="1" t="s">
        <v>158</v>
      </c>
      <c r="E26" s="1" t="s">
        <v>288</v>
      </c>
      <c r="F26" s="1"/>
      <c r="G26" s="1" t="s">
        <v>158</v>
      </c>
      <c r="H26" s="1" t="s">
        <v>215</v>
      </c>
      <c r="I26" s="1" t="s">
        <v>308</v>
      </c>
      <c r="J26" s="1" t="s">
        <v>219</v>
      </c>
      <c r="K26" s="1" t="s">
        <v>44</v>
      </c>
      <c r="L26" s="1" t="s">
        <v>290</v>
      </c>
      <c r="M26" s="1" t="s">
        <v>231</v>
      </c>
      <c r="N26" s="1" t="s">
        <v>37</v>
      </c>
      <c r="O26" s="1" t="s">
        <v>37</v>
      </c>
      <c r="P26" s="1" t="s">
        <v>37</v>
      </c>
      <c r="Q26" s="5">
        <v>43809</v>
      </c>
      <c r="R26" s="1"/>
      <c r="S26" s="1"/>
      <c r="T26" s="1"/>
      <c r="U26" s="1"/>
      <c r="V26" s="1" t="s">
        <v>332</v>
      </c>
      <c r="W26" s="4">
        <v>1</v>
      </c>
      <c r="X26" s="6">
        <v>6421</v>
      </c>
      <c r="Y26" s="1" t="s">
        <v>248</v>
      </c>
      <c r="Z26" s="4">
        <v>22</v>
      </c>
      <c r="AA26" s="6">
        <v>291.86</v>
      </c>
      <c r="AB26" s="1" t="s">
        <v>347</v>
      </c>
      <c r="AC26" s="1" t="s">
        <v>339</v>
      </c>
      <c r="AD26" s="1" t="s">
        <v>178</v>
      </c>
      <c r="AE26" s="1" t="s">
        <v>308</v>
      </c>
      <c r="AF26" s="1" t="s">
        <v>196</v>
      </c>
      <c r="AG26" s="1" t="s">
        <v>251</v>
      </c>
      <c r="AH26" s="6">
        <v>6421</v>
      </c>
      <c r="AI26" s="6">
        <v>291.86363636363637</v>
      </c>
      <c r="AJ26" s="1"/>
      <c r="AK26" s="1"/>
      <c r="AL26" s="1"/>
      <c r="AM26" s="1" t="s">
        <v>305</v>
      </c>
      <c r="AN26" s="1" t="s">
        <v>151</v>
      </c>
      <c r="AO26" s="1"/>
      <c r="AP26" s="1" t="s">
        <v>25</v>
      </c>
      <c r="AQ26" s="1"/>
      <c r="AR26" s="1"/>
      <c r="AS26" s="2"/>
      <c r="AT26" s="1"/>
      <c r="AU26" s="1"/>
      <c r="AV26" s="1"/>
      <c r="AW26" s="1" t="s">
        <v>333</v>
      </c>
      <c r="AX26" s="7">
        <v>43809.574361013343</v>
      </c>
      <c r="AY26" s="1" t="s">
        <v>176</v>
      </c>
      <c r="AZ26" s="6">
        <v>6421</v>
      </c>
      <c r="BA26" s="5">
        <v>43809</v>
      </c>
      <c r="BB26" s="5">
        <v>43830</v>
      </c>
      <c r="BC26" s="5">
        <v>43809</v>
      </c>
      <c r="BD26" s="5">
        <v>43809</v>
      </c>
      <c r="BE26" s="7">
        <v>43830</v>
      </c>
      <c r="BF26" s="1" t="s">
        <v>342</v>
      </c>
      <c r="BG26" s="1"/>
      <c r="BH26" s="1"/>
      <c r="BI26" s="1" t="s">
        <v>36</v>
      </c>
    </row>
    <row r="27" spans="1:61" x14ac:dyDescent="0.25">
      <c r="A27" s="4">
        <v>23</v>
      </c>
      <c r="B27" s="2" t="str">
        <f>HYPERLINK("https://my.zakupki.prom.ua/remote/dispatcher/state_purchase_view/13936882", "UA-2019-12-09-002226-b")</f>
        <v>UA-2019-12-09-002226-b</v>
      </c>
      <c r="C27" s="2" t="s">
        <v>248</v>
      </c>
      <c r="D27" s="1" t="s">
        <v>101</v>
      </c>
      <c r="E27" s="1" t="s">
        <v>225</v>
      </c>
      <c r="F27" s="1"/>
      <c r="G27" s="1" t="s">
        <v>101</v>
      </c>
      <c r="H27" s="1" t="s">
        <v>215</v>
      </c>
      <c r="I27" s="1" t="s">
        <v>308</v>
      </c>
      <c r="J27" s="1" t="s">
        <v>219</v>
      </c>
      <c r="K27" s="1" t="s">
        <v>44</v>
      </c>
      <c r="L27" s="1" t="s">
        <v>290</v>
      </c>
      <c r="M27" s="1" t="s">
        <v>231</v>
      </c>
      <c r="N27" s="1" t="s">
        <v>37</v>
      </c>
      <c r="O27" s="1" t="s">
        <v>37</v>
      </c>
      <c r="P27" s="1" t="s">
        <v>37</v>
      </c>
      <c r="Q27" s="5">
        <v>43808</v>
      </c>
      <c r="R27" s="1"/>
      <c r="S27" s="1"/>
      <c r="T27" s="1"/>
      <c r="U27" s="1"/>
      <c r="V27" s="1" t="s">
        <v>332</v>
      </c>
      <c r="W27" s="4">
        <v>1</v>
      </c>
      <c r="X27" s="6">
        <v>2424</v>
      </c>
      <c r="Y27" s="1" t="s">
        <v>248</v>
      </c>
      <c r="Z27" s="4">
        <v>100</v>
      </c>
      <c r="AA27" s="6">
        <v>24.24</v>
      </c>
      <c r="AB27" s="1" t="s">
        <v>347</v>
      </c>
      <c r="AC27" s="1" t="s">
        <v>339</v>
      </c>
      <c r="AD27" s="1" t="s">
        <v>178</v>
      </c>
      <c r="AE27" s="1" t="s">
        <v>308</v>
      </c>
      <c r="AF27" s="1" t="s">
        <v>196</v>
      </c>
      <c r="AG27" s="1" t="s">
        <v>251</v>
      </c>
      <c r="AH27" s="6">
        <v>2424</v>
      </c>
      <c r="AI27" s="6">
        <v>24.24</v>
      </c>
      <c r="AJ27" s="1"/>
      <c r="AK27" s="1"/>
      <c r="AL27" s="1"/>
      <c r="AM27" s="1" t="s">
        <v>301</v>
      </c>
      <c r="AN27" s="1" t="s">
        <v>149</v>
      </c>
      <c r="AO27" s="1"/>
      <c r="AP27" s="1" t="s">
        <v>29</v>
      </c>
      <c r="AQ27" s="1"/>
      <c r="AR27" s="1"/>
      <c r="AS27" s="2"/>
      <c r="AT27" s="1"/>
      <c r="AU27" s="1"/>
      <c r="AV27" s="1"/>
      <c r="AW27" s="1" t="s">
        <v>333</v>
      </c>
      <c r="AX27" s="7">
        <v>43808.622139287756</v>
      </c>
      <c r="AY27" s="1" t="s">
        <v>114</v>
      </c>
      <c r="AZ27" s="6">
        <v>2424</v>
      </c>
      <c r="BA27" s="5">
        <v>43808</v>
      </c>
      <c r="BB27" s="5">
        <v>43830</v>
      </c>
      <c r="BC27" s="5">
        <v>43808</v>
      </c>
      <c r="BD27" s="5">
        <v>43808</v>
      </c>
      <c r="BE27" s="7">
        <v>43830</v>
      </c>
      <c r="BF27" s="1" t="s">
        <v>342</v>
      </c>
      <c r="BG27" s="1"/>
      <c r="BH27" s="1"/>
      <c r="BI27" s="1" t="s">
        <v>36</v>
      </c>
    </row>
    <row r="28" spans="1:61" x14ac:dyDescent="0.25">
      <c r="A28" s="4">
        <v>24</v>
      </c>
      <c r="B28" s="2" t="str">
        <f>HYPERLINK("https://my.zakupki.prom.ua/remote/dispatcher/state_purchase_view/13930469", "UA-2019-12-09-001197-b")</f>
        <v>UA-2019-12-09-001197-b</v>
      </c>
      <c r="C28" s="2" t="s">
        <v>248</v>
      </c>
      <c r="D28" s="1" t="s">
        <v>139</v>
      </c>
      <c r="E28" s="1" t="s">
        <v>238</v>
      </c>
      <c r="F28" s="1"/>
      <c r="G28" s="1" t="s">
        <v>139</v>
      </c>
      <c r="H28" s="1" t="s">
        <v>215</v>
      </c>
      <c r="I28" s="1" t="s">
        <v>308</v>
      </c>
      <c r="J28" s="1" t="s">
        <v>219</v>
      </c>
      <c r="K28" s="1" t="s">
        <v>44</v>
      </c>
      <c r="L28" s="1" t="s">
        <v>290</v>
      </c>
      <c r="M28" s="1" t="s">
        <v>231</v>
      </c>
      <c r="N28" s="1" t="s">
        <v>37</v>
      </c>
      <c r="O28" s="1" t="s">
        <v>37</v>
      </c>
      <c r="P28" s="1" t="s">
        <v>37</v>
      </c>
      <c r="Q28" s="5">
        <v>43808</v>
      </c>
      <c r="R28" s="1"/>
      <c r="S28" s="1"/>
      <c r="T28" s="1"/>
      <c r="U28" s="1"/>
      <c r="V28" s="1" t="s">
        <v>332</v>
      </c>
      <c r="W28" s="4">
        <v>1</v>
      </c>
      <c r="X28" s="6">
        <v>4283.3100000000004</v>
      </c>
      <c r="Y28" s="1" t="s">
        <v>248</v>
      </c>
      <c r="Z28" s="4">
        <v>160</v>
      </c>
      <c r="AA28" s="6">
        <v>26.77</v>
      </c>
      <c r="AB28" s="1" t="s">
        <v>345</v>
      </c>
      <c r="AC28" s="1" t="s">
        <v>339</v>
      </c>
      <c r="AD28" s="1" t="s">
        <v>178</v>
      </c>
      <c r="AE28" s="1" t="s">
        <v>308</v>
      </c>
      <c r="AF28" s="1" t="s">
        <v>196</v>
      </c>
      <c r="AG28" s="1" t="s">
        <v>251</v>
      </c>
      <c r="AH28" s="6">
        <v>4283.3100000000004</v>
      </c>
      <c r="AI28" s="6">
        <v>26.770687500000001</v>
      </c>
      <c r="AJ28" s="1"/>
      <c r="AK28" s="1"/>
      <c r="AL28" s="1"/>
      <c r="AM28" s="1" t="s">
        <v>303</v>
      </c>
      <c r="AN28" s="1" t="s">
        <v>68</v>
      </c>
      <c r="AO28" s="1"/>
      <c r="AP28" s="1" t="s">
        <v>16</v>
      </c>
      <c r="AQ28" s="1"/>
      <c r="AR28" s="1"/>
      <c r="AS28" s="2"/>
      <c r="AT28" s="1"/>
      <c r="AU28" s="1"/>
      <c r="AV28" s="1"/>
      <c r="AW28" s="1" t="s">
        <v>333</v>
      </c>
      <c r="AX28" s="7">
        <v>43808.517249769262</v>
      </c>
      <c r="AY28" s="1" t="s">
        <v>113</v>
      </c>
      <c r="AZ28" s="6">
        <v>4283.3100000000004</v>
      </c>
      <c r="BA28" s="5">
        <v>43808</v>
      </c>
      <c r="BB28" s="5">
        <v>43830</v>
      </c>
      <c r="BC28" s="5">
        <v>43808</v>
      </c>
      <c r="BD28" s="5">
        <v>43808</v>
      </c>
      <c r="BE28" s="7">
        <v>43830</v>
      </c>
      <c r="BF28" s="1" t="s">
        <v>342</v>
      </c>
      <c r="BG28" s="1"/>
      <c r="BH28" s="1"/>
      <c r="BI28" s="1" t="s">
        <v>36</v>
      </c>
    </row>
    <row r="29" spans="1:61" x14ac:dyDescent="0.25">
      <c r="A29" s="4">
        <v>25</v>
      </c>
      <c r="B29" s="2" t="str">
        <f>HYPERLINK("https://my.zakupki.prom.ua/remote/dispatcher/state_purchase_view/13930034", "UA-2019-12-09-001121-b")</f>
        <v>UA-2019-12-09-001121-b</v>
      </c>
      <c r="C29" s="2" t="s">
        <v>248</v>
      </c>
      <c r="D29" s="1" t="s">
        <v>139</v>
      </c>
      <c r="E29" s="1" t="s">
        <v>238</v>
      </c>
      <c r="F29" s="1"/>
      <c r="G29" s="1" t="s">
        <v>139</v>
      </c>
      <c r="H29" s="1" t="s">
        <v>215</v>
      </c>
      <c r="I29" s="1" t="s">
        <v>308</v>
      </c>
      <c r="J29" s="1" t="s">
        <v>219</v>
      </c>
      <c r="K29" s="1" t="s">
        <v>44</v>
      </c>
      <c r="L29" s="1" t="s">
        <v>290</v>
      </c>
      <c r="M29" s="1" t="s">
        <v>231</v>
      </c>
      <c r="N29" s="1" t="s">
        <v>37</v>
      </c>
      <c r="O29" s="1" t="s">
        <v>37</v>
      </c>
      <c r="P29" s="1" t="s">
        <v>37</v>
      </c>
      <c r="Q29" s="5">
        <v>43808</v>
      </c>
      <c r="R29" s="1"/>
      <c r="S29" s="1"/>
      <c r="T29" s="1"/>
      <c r="U29" s="1"/>
      <c r="V29" s="1" t="s">
        <v>332</v>
      </c>
      <c r="W29" s="4">
        <v>1</v>
      </c>
      <c r="X29" s="6">
        <v>3922.51</v>
      </c>
      <c r="Y29" s="1" t="s">
        <v>248</v>
      </c>
      <c r="Z29" s="4">
        <v>1560</v>
      </c>
      <c r="AA29" s="6">
        <v>2.5099999999999998</v>
      </c>
      <c r="AB29" s="1" t="s">
        <v>345</v>
      </c>
      <c r="AC29" s="1" t="s">
        <v>339</v>
      </c>
      <c r="AD29" s="1" t="s">
        <v>178</v>
      </c>
      <c r="AE29" s="1" t="s">
        <v>308</v>
      </c>
      <c r="AF29" s="1" t="s">
        <v>196</v>
      </c>
      <c r="AG29" s="1" t="s">
        <v>251</v>
      </c>
      <c r="AH29" s="6">
        <v>3922.51</v>
      </c>
      <c r="AI29" s="6">
        <v>2.5144294871794872</v>
      </c>
      <c r="AJ29" s="1"/>
      <c r="AK29" s="1"/>
      <c r="AL29" s="1"/>
      <c r="AM29" s="1" t="s">
        <v>303</v>
      </c>
      <c r="AN29" s="1" t="s">
        <v>68</v>
      </c>
      <c r="AO29" s="1"/>
      <c r="AP29" s="1" t="s">
        <v>16</v>
      </c>
      <c r="AQ29" s="1"/>
      <c r="AR29" s="1"/>
      <c r="AS29" s="2"/>
      <c r="AT29" s="1"/>
      <c r="AU29" s="1"/>
      <c r="AV29" s="1"/>
      <c r="AW29" s="1" t="s">
        <v>333</v>
      </c>
      <c r="AX29" s="7">
        <v>43808.507869282606</v>
      </c>
      <c r="AY29" s="1" t="s">
        <v>112</v>
      </c>
      <c r="AZ29" s="6">
        <v>3922.51</v>
      </c>
      <c r="BA29" s="5">
        <v>43808</v>
      </c>
      <c r="BB29" s="5">
        <v>43830</v>
      </c>
      <c r="BC29" s="5">
        <v>43808</v>
      </c>
      <c r="BD29" s="5">
        <v>43808</v>
      </c>
      <c r="BE29" s="7">
        <v>43830</v>
      </c>
      <c r="BF29" s="1" t="s">
        <v>342</v>
      </c>
      <c r="BG29" s="1"/>
      <c r="BH29" s="1"/>
      <c r="BI29" s="1" t="s">
        <v>36</v>
      </c>
    </row>
    <row r="30" spans="1:61" x14ac:dyDescent="0.25">
      <c r="A30" s="4">
        <v>26</v>
      </c>
      <c r="B30" s="2" t="str">
        <f>HYPERLINK("https://my.zakupki.prom.ua/remote/dispatcher/state_purchase_view/13928268", "UA-2019-12-09-000864-b")</f>
        <v>UA-2019-12-09-000864-b</v>
      </c>
      <c r="C30" s="2" t="s">
        <v>248</v>
      </c>
      <c r="D30" s="1" t="s">
        <v>48</v>
      </c>
      <c r="E30" s="1" t="s">
        <v>282</v>
      </c>
      <c r="F30" s="1"/>
      <c r="G30" s="1" t="s">
        <v>48</v>
      </c>
      <c r="H30" s="1" t="s">
        <v>215</v>
      </c>
      <c r="I30" s="1" t="s">
        <v>308</v>
      </c>
      <c r="J30" s="1" t="s">
        <v>219</v>
      </c>
      <c r="K30" s="1" t="s">
        <v>44</v>
      </c>
      <c r="L30" s="1" t="s">
        <v>290</v>
      </c>
      <c r="M30" s="1" t="s">
        <v>231</v>
      </c>
      <c r="N30" s="1" t="s">
        <v>37</v>
      </c>
      <c r="O30" s="1" t="s">
        <v>37</v>
      </c>
      <c r="P30" s="1" t="s">
        <v>37</v>
      </c>
      <c r="Q30" s="5">
        <v>43808</v>
      </c>
      <c r="R30" s="1"/>
      <c r="S30" s="1"/>
      <c r="T30" s="1"/>
      <c r="U30" s="1"/>
      <c r="V30" s="1" t="s">
        <v>332</v>
      </c>
      <c r="W30" s="4">
        <v>1</v>
      </c>
      <c r="X30" s="6">
        <v>6900</v>
      </c>
      <c r="Y30" s="1" t="s">
        <v>248</v>
      </c>
      <c r="Z30" s="4">
        <v>440</v>
      </c>
      <c r="AA30" s="6">
        <v>15.68</v>
      </c>
      <c r="AB30" s="1" t="s">
        <v>335</v>
      </c>
      <c r="AC30" s="1" t="s">
        <v>339</v>
      </c>
      <c r="AD30" s="1" t="s">
        <v>178</v>
      </c>
      <c r="AE30" s="1" t="s">
        <v>251</v>
      </c>
      <c r="AF30" s="1" t="s">
        <v>196</v>
      </c>
      <c r="AG30" s="1" t="s">
        <v>251</v>
      </c>
      <c r="AH30" s="6">
        <v>6900</v>
      </c>
      <c r="AI30" s="6">
        <v>15.681818181818182</v>
      </c>
      <c r="AJ30" s="1"/>
      <c r="AK30" s="1"/>
      <c r="AL30" s="1"/>
      <c r="AM30" s="1" t="s">
        <v>329</v>
      </c>
      <c r="AN30" s="1" t="s">
        <v>56</v>
      </c>
      <c r="AO30" s="1"/>
      <c r="AP30" s="1" t="s">
        <v>16</v>
      </c>
      <c r="AQ30" s="1"/>
      <c r="AR30" s="1"/>
      <c r="AS30" s="2"/>
      <c r="AT30" s="1"/>
      <c r="AU30" s="1"/>
      <c r="AV30" s="1"/>
      <c r="AW30" s="1" t="s">
        <v>333</v>
      </c>
      <c r="AX30" s="7">
        <v>43808.485165046739</v>
      </c>
      <c r="AY30" s="1" t="s">
        <v>42</v>
      </c>
      <c r="AZ30" s="6">
        <v>6900</v>
      </c>
      <c r="BA30" s="5">
        <v>43805</v>
      </c>
      <c r="BB30" s="5">
        <v>43830</v>
      </c>
      <c r="BC30" s="5">
        <v>43805</v>
      </c>
      <c r="BD30" s="5">
        <v>43805</v>
      </c>
      <c r="BE30" s="7">
        <v>43830</v>
      </c>
      <c r="BF30" s="1" t="s">
        <v>342</v>
      </c>
      <c r="BG30" s="1"/>
      <c r="BH30" s="1"/>
      <c r="BI30" s="1" t="s">
        <v>36</v>
      </c>
    </row>
    <row r="31" spans="1:61" x14ac:dyDescent="0.25">
      <c r="A31" s="4">
        <v>27</v>
      </c>
      <c r="B31" s="2" t="str">
        <f>HYPERLINK("https://my.zakupki.prom.ua/remote/dispatcher/state_purchase_view/13927411", "UA-2019-12-09-000738-b")</f>
        <v>UA-2019-12-09-000738-b</v>
      </c>
      <c r="C31" s="2" t="s">
        <v>248</v>
      </c>
      <c r="D31" s="1" t="s">
        <v>136</v>
      </c>
      <c r="E31" s="1" t="s">
        <v>291</v>
      </c>
      <c r="F31" s="1"/>
      <c r="G31" s="1" t="s">
        <v>136</v>
      </c>
      <c r="H31" s="1" t="s">
        <v>215</v>
      </c>
      <c r="I31" s="1" t="s">
        <v>308</v>
      </c>
      <c r="J31" s="1" t="s">
        <v>219</v>
      </c>
      <c r="K31" s="1" t="s">
        <v>44</v>
      </c>
      <c r="L31" s="1" t="s">
        <v>290</v>
      </c>
      <c r="M31" s="1" t="s">
        <v>231</v>
      </c>
      <c r="N31" s="1" t="s">
        <v>37</v>
      </c>
      <c r="O31" s="1" t="s">
        <v>37</v>
      </c>
      <c r="P31" s="1" t="s">
        <v>37</v>
      </c>
      <c r="Q31" s="5">
        <v>43808</v>
      </c>
      <c r="R31" s="1"/>
      <c r="S31" s="1"/>
      <c r="T31" s="1"/>
      <c r="U31" s="1"/>
      <c r="V31" s="1" t="s">
        <v>332</v>
      </c>
      <c r="W31" s="4">
        <v>1</v>
      </c>
      <c r="X31" s="6">
        <v>4800</v>
      </c>
      <c r="Y31" s="1" t="s">
        <v>248</v>
      </c>
      <c r="Z31" s="4">
        <v>100</v>
      </c>
      <c r="AA31" s="6">
        <v>48</v>
      </c>
      <c r="AB31" s="1" t="s">
        <v>331</v>
      </c>
      <c r="AC31" s="1" t="s">
        <v>339</v>
      </c>
      <c r="AD31" s="1" t="s">
        <v>178</v>
      </c>
      <c r="AE31" s="1" t="s">
        <v>308</v>
      </c>
      <c r="AF31" s="1" t="s">
        <v>196</v>
      </c>
      <c r="AG31" s="1" t="s">
        <v>251</v>
      </c>
      <c r="AH31" s="6">
        <v>4800</v>
      </c>
      <c r="AI31" s="6">
        <v>48</v>
      </c>
      <c r="AJ31" s="1"/>
      <c r="AK31" s="1"/>
      <c r="AL31" s="1"/>
      <c r="AM31" s="1" t="s">
        <v>300</v>
      </c>
      <c r="AN31" s="1" t="s">
        <v>135</v>
      </c>
      <c r="AO31" s="1"/>
      <c r="AP31" s="1" t="s">
        <v>16</v>
      </c>
      <c r="AQ31" s="1"/>
      <c r="AR31" s="1"/>
      <c r="AS31" s="2"/>
      <c r="AT31" s="1"/>
      <c r="AU31" s="1"/>
      <c r="AV31" s="1"/>
      <c r="AW31" s="1" t="s">
        <v>333</v>
      </c>
      <c r="AX31" s="7">
        <v>43808.469911385742</v>
      </c>
      <c r="AY31" s="1" t="s">
        <v>66</v>
      </c>
      <c r="AZ31" s="6">
        <v>4800</v>
      </c>
      <c r="BA31" s="5">
        <v>43805</v>
      </c>
      <c r="BB31" s="5">
        <v>43830</v>
      </c>
      <c r="BC31" s="5">
        <v>43805</v>
      </c>
      <c r="BD31" s="5">
        <v>43805</v>
      </c>
      <c r="BE31" s="7">
        <v>43830</v>
      </c>
      <c r="BF31" s="1" t="s">
        <v>342</v>
      </c>
      <c r="BG31" s="1"/>
      <c r="BH31" s="1"/>
      <c r="BI31" s="1" t="s">
        <v>36</v>
      </c>
    </row>
    <row r="32" spans="1:61" x14ac:dyDescent="0.25">
      <c r="A32" s="4">
        <v>28</v>
      </c>
      <c r="B32" s="2" t="str">
        <f>HYPERLINK("https://my.zakupki.prom.ua/remote/dispatcher/state_purchase_view/13926469", "UA-2019-12-09-000582-b")</f>
        <v>UA-2019-12-09-000582-b</v>
      </c>
      <c r="C32" s="2" t="s">
        <v>248</v>
      </c>
      <c r="D32" s="1" t="s">
        <v>63</v>
      </c>
      <c r="E32" s="1" t="s">
        <v>287</v>
      </c>
      <c r="F32" s="1"/>
      <c r="G32" s="1" t="s">
        <v>63</v>
      </c>
      <c r="H32" s="1" t="s">
        <v>215</v>
      </c>
      <c r="I32" s="1" t="s">
        <v>308</v>
      </c>
      <c r="J32" s="1" t="s">
        <v>219</v>
      </c>
      <c r="K32" s="1" t="s">
        <v>44</v>
      </c>
      <c r="L32" s="1" t="s">
        <v>290</v>
      </c>
      <c r="M32" s="1" t="s">
        <v>231</v>
      </c>
      <c r="N32" s="1" t="s">
        <v>37</v>
      </c>
      <c r="O32" s="1" t="s">
        <v>37</v>
      </c>
      <c r="P32" s="1" t="s">
        <v>37</v>
      </c>
      <c r="Q32" s="5">
        <v>43808</v>
      </c>
      <c r="R32" s="1"/>
      <c r="S32" s="1"/>
      <c r="T32" s="1"/>
      <c r="U32" s="1"/>
      <c r="V32" s="1" t="s">
        <v>332</v>
      </c>
      <c r="W32" s="4">
        <v>1</v>
      </c>
      <c r="X32" s="6">
        <v>250</v>
      </c>
      <c r="Y32" s="1" t="s">
        <v>248</v>
      </c>
      <c r="Z32" s="4">
        <v>100</v>
      </c>
      <c r="AA32" s="6">
        <v>2.5</v>
      </c>
      <c r="AB32" s="1" t="s">
        <v>347</v>
      </c>
      <c r="AC32" s="1" t="s">
        <v>339</v>
      </c>
      <c r="AD32" s="1" t="s">
        <v>178</v>
      </c>
      <c r="AE32" s="1" t="s">
        <v>308</v>
      </c>
      <c r="AF32" s="1" t="s">
        <v>196</v>
      </c>
      <c r="AG32" s="1" t="s">
        <v>251</v>
      </c>
      <c r="AH32" s="6">
        <v>250</v>
      </c>
      <c r="AI32" s="6">
        <v>2.5</v>
      </c>
      <c r="AJ32" s="1"/>
      <c r="AK32" s="1"/>
      <c r="AL32" s="1"/>
      <c r="AM32" s="1" t="s">
        <v>300</v>
      </c>
      <c r="AN32" s="1" t="s">
        <v>135</v>
      </c>
      <c r="AO32" s="1"/>
      <c r="AP32" s="1" t="s">
        <v>16</v>
      </c>
      <c r="AQ32" s="1"/>
      <c r="AR32" s="1"/>
      <c r="AS32" s="2"/>
      <c r="AT32" s="1"/>
      <c r="AU32" s="1"/>
      <c r="AV32" s="1"/>
      <c r="AW32" s="1" t="s">
        <v>333</v>
      </c>
      <c r="AX32" s="7">
        <v>43808.453821820891</v>
      </c>
      <c r="AY32" s="1" t="s">
        <v>67</v>
      </c>
      <c r="AZ32" s="6">
        <v>250</v>
      </c>
      <c r="BA32" s="5">
        <v>43805</v>
      </c>
      <c r="BB32" s="5">
        <v>43830</v>
      </c>
      <c r="BC32" s="5">
        <v>43805</v>
      </c>
      <c r="BD32" s="5">
        <v>43805</v>
      </c>
      <c r="BE32" s="7">
        <v>43830</v>
      </c>
      <c r="BF32" s="1" t="s">
        <v>342</v>
      </c>
      <c r="BG32" s="1"/>
      <c r="BH32" s="1"/>
      <c r="BI32" s="1" t="s">
        <v>36</v>
      </c>
    </row>
    <row r="33" spans="1:61" x14ac:dyDescent="0.25">
      <c r="A33" s="4">
        <v>29</v>
      </c>
      <c r="B33" s="2" t="str">
        <f>HYPERLINK("https://my.zakupki.prom.ua/remote/dispatcher/state_purchase_view/13926016", "UA-2019-12-09-000510-b")</f>
        <v>UA-2019-12-09-000510-b</v>
      </c>
      <c r="C33" s="2" t="s">
        <v>248</v>
      </c>
      <c r="D33" s="1" t="s">
        <v>63</v>
      </c>
      <c r="E33" s="1" t="s">
        <v>287</v>
      </c>
      <c r="F33" s="1"/>
      <c r="G33" s="1" t="s">
        <v>63</v>
      </c>
      <c r="H33" s="1" t="s">
        <v>215</v>
      </c>
      <c r="I33" s="1" t="s">
        <v>308</v>
      </c>
      <c r="J33" s="1" t="s">
        <v>219</v>
      </c>
      <c r="K33" s="1" t="s">
        <v>44</v>
      </c>
      <c r="L33" s="1" t="s">
        <v>290</v>
      </c>
      <c r="M33" s="1" t="s">
        <v>231</v>
      </c>
      <c r="N33" s="1" t="s">
        <v>37</v>
      </c>
      <c r="O33" s="1" t="s">
        <v>37</v>
      </c>
      <c r="P33" s="1" t="s">
        <v>37</v>
      </c>
      <c r="Q33" s="5">
        <v>43808</v>
      </c>
      <c r="R33" s="1"/>
      <c r="S33" s="1"/>
      <c r="T33" s="1"/>
      <c r="U33" s="1"/>
      <c r="V33" s="1" t="s">
        <v>332</v>
      </c>
      <c r="W33" s="4">
        <v>1</v>
      </c>
      <c r="X33" s="6">
        <v>250</v>
      </c>
      <c r="Y33" s="1" t="s">
        <v>248</v>
      </c>
      <c r="Z33" s="4">
        <v>100</v>
      </c>
      <c r="AA33" s="6">
        <v>2.5</v>
      </c>
      <c r="AB33" s="1" t="s">
        <v>347</v>
      </c>
      <c r="AC33" s="1" t="s">
        <v>339</v>
      </c>
      <c r="AD33" s="1" t="s">
        <v>178</v>
      </c>
      <c r="AE33" s="1" t="s">
        <v>308</v>
      </c>
      <c r="AF33" s="1" t="s">
        <v>196</v>
      </c>
      <c r="AG33" s="1" t="s">
        <v>251</v>
      </c>
      <c r="AH33" s="6">
        <v>250</v>
      </c>
      <c r="AI33" s="6">
        <v>2.5</v>
      </c>
      <c r="AJ33" s="1"/>
      <c r="AK33" s="1"/>
      <c r="AL33" s="1"/>
      <c r="AM33" s="1" t="s">
        <v>300</v>
      </c>
      <c r="AN33" s="1" t="s">
        <v>135</v>
      </c>
      <c r="AO33" s="1"/>
      <c r="AP33" s="1" t="s">
        <v>16</v>
      </c>
      <c r="AQ33" s="1"/>
      <c r="AR33" s="1"/>
      <c r="AS33" s="2"/>
      <c r="AT33" s="1"/>
      <c r="AU33" s="1"/>
      <c r="AV33" s="1"/>
      <c r="AW33" s="1" t="s">
        <v>333</v>
      </c>
      <c r="AX33" s="7">
        <v>43808.444793336806</v>
      </c>
      <c r="AY33" s="1" t="s">
        <v>69</v>
      </c>
      <c r="AZ33" s="6">
        <v>250</v>
      </c>
      <c r="BA33" s="5">
        <v>43804</v>
      </c>
      <c r="BB33" s="5">
        <v>43830</v>
      </c>
      <c r="BC33" s="5">
        <v>43804</v>
      </c>
      <c r="BD33" s="5">
        <v>43804</v>
      </c>
      <c r="BE33" s="7">
        <v>43830</v>
      </c>
      <c r="BF33" s="1" t="s">
        <v>342</v>
      </c>
      <c r="BG33" s="1"/>
      <c r="BH33" s="1"/>
      <c r="BI33" s="1" t="s">
        <v>36</v>
      </c>
    </row>
    <row r="34" spans="1:61" x14ac:dyDescent="0.25">
      <c r="A34" s="4">
        <v>30</v>
      </c>
      <c r="B34" s="2" t="str">
        <f>HYPERLINK("https://my.zakupki.prom.ua/remote/dispatcher/state_purchase_view/13841272", "UA-2019-12-03-004748-b")</f>
        <v>UA-2019-12-03-004748-b</v>
      </c>
      <c r="C34" s="2" t="s">
        <v>248</v>
      </c>
      <c r="D34" s="1" t="s">
        <v>259</v>
      </c>
      <c r="E34" s="1" t="s">
        <v>259</v>
      </c>
      <c r="F34" s="1" t="s">
        <v>55</v>
      </c>
      <c r="G34" s="1" t="s">
        <v>98</v>
      </c>
      <c r="H34" s="1" t="s">
        <v>215</v>
      </c>
      <c r="I34" s="1" t="s">
        <v>308</v>
      </c>
      <c r="J34" s="1" t="s">
        <v>219</v>
      </c>
      <c r="K34" s="1" t="s">
        <v>44</v>
      </c>
      <c r="L34" s="1" t="s">
        <v>290</v>
      </c>
      <c r="M34" s="1" t="s">
        <v>231</v>
      </c>
      <c r="N34" s="1" t="s">
        <v>37</v>
      </c>
      <c r="O34" s="1" t="s">
        <v>37</v>
      </c>
      <c r="P34" s="1" t="s">
        <v>37</v>
      </c>
      <c r="Q34" s="5">
        <v>43802</v>
      </c>
      <c r="R34" s="1"/>
      <c r="S34" s="1"/>
      <c r="T34" s="1"/>
      <c r="U34" s="1"/>
      <c r="V34" s="1" t="s">
        <v>332</v>
      </c>
      <c r="W34" s="4">
        <v>1</v>
      </c>
      <c r="X34" s="6">
        <v>43200</v>
      </c>
      <c r="Y34" s="1" t="s">
        <v>248</v>
      </c>
      <c r="Z34" s="4">
        <v>4</v>
      </c>
      <c r="AA34" s="6">
        <v>10800</v>
      </c>
      <c r="AB34" s="1" t="s">
        <v>347</v>
      </c>
      <c r="AC34" s="1" t="s">
        <v>339</v>
      </c>
      <c r="AD34" s="1" t="s">
        <v>178</v>
      </c>
      <c r="AE34" s="1" t="s">
        <v>251</v>
      </c>
      <c r="AF34" s="1" t="s">
        <v>196</v>
      </c>
      <c r="AG34" s="1" t="s">
        <v>251</v>
      </c>
      <c r="AH34" s="6">
        <v>43200</v>
      </c>
      <c r="AI34" s="6">
        <v>10800</v>
      </c>
      <c r="AJ34" s="1"/>
      <c r="AK34" s="1"/>
      <c r="AL34" s="1"/>
      <c r="AM34" s="1" t="s">
        <v>319</v>
      </c>
      <c r="AN34" s="1" t="s">
        <v>109</v>
      </c>
      <c r="AO34" s="1"/>
      <c r="AP34" s="1" t="s">
        <v>31</v>
      </c>
      <c r="AQ34" s="1"/>
      <c r="AR34" s="1"/>
      <c r="AS34" s="2"/>
      <c r="AT34" s="1"/>
      <c r="AU34" s="1"/>
      <c r="AV34" s="1"/>
      <c r="AW34" s="1" t="s">
        <v>333</v>
      </c>
      <c r="AX34" s="7">
        <v>43802.717962097755</v>
      </c>
      <c r="AY34" s="1" t="s">
        <v>111</v>
      </c>
      <c r="AZ34" s="6">
        <v>43200</v>
      </c>
      <c r="BA34" s="5">
        <v>43802</v>
      </c>
      <c r="BB34" s="5">
        <v>43830</v>
      </c>
      <c r="BC34" s="5">
        <v>43802</v>
      </c>
      <c r="BD34" s="5">
        <v>43802</v>
      </c>
      <c r="BE34" s="7">
        <v>43830</v>
      </c>
      <c r="BF34" s="1" t="s">
        <v>342</v>
      </c>
      <c r="BG34" s="1"/>
      <c r="BH34" s="1"/>
      <c r="BI34" s="1" t="s">
        <v>36</v>
      </c>
    </row>
    <row r="35" spans="1:61" x14ac:dyDescent="0.25">
      <c r="A35" s="4">
        <v>31</v>
      </c>
      <c r="B35" s="2" t="str">
        <f>HYPERLINK("https://my.zakupki.prom.ua/remote/dispatcher/state_purchase_view/13841023", "UA-2019-12-03-004699-b")</f>
        <v>UA-2019-12-03-004699-b</v>
      </c>
      <c r="C35" s="2" t="s">
        <v>248</v>
      </c>
      <c r="D35" s="1" t="s">
        <v>259</v>
      </c>
      <c r="E35" s="1" t="s">
        <v>259</v>
      </c>
      <c r="F35" s="1" t="s">
        <v>55</v>
      </c>
      <c r="G35" s="1" t="s">
        <v>98</v>
      </c>
      <c r="H35" s="1" t="s">
        <v>215</v>
      </c>
      <c r="I35" s="1" t="s">
        <v>308</v>
      </c>
      <c r="J35" s="1" t="s">
        <v>219</v>
      </c>
      <c r="K35" s="1" t="s">
        <v>44</v>
      </c>
      <c r="L35" s="1" t="s">
        <v>290</v>
      </c>
      <c r="M35" s="1" t="s">
        <v>231</v>
      </c>
      <c r="N35" s="1" t="s">
        <v>37</v>
      </c>
      <c r="O35" s="1" t="s">
        <v>37</v>
      </c>
      <c r="P35" s="1" t="s">
        <v>37</v>
      </c>
      <c r="Q35" s="5">
        <v>43802</v>
      </c>
      <c r="R35" s="1"/>
      <c r="S35" s="1"/>
      <c r="T35" s="1"/>
      <c r="U35" s="1"/>
      <c r="V35" s="1" t="s">
        <v>332</v>
      </c>
      <c r="W35" s="4">
        <v>1</v>
      </c>
      <c r="X35" s="6">
        <v>21600</v>
      </c>
      <c r="Y35" s="1" t="s">
        <v>248</v>
      </c>
      <c r="Z35" s="4">
        <v>2</v>
      </c>
      <c r="AA35" s="6">
        <v>10800</v>
      </c>
      <c r="AB35" s="1" t="s">
        <v>347</v>
      </c>
      <c r="AC35" s="1" t="s">
        <v>339</v>
      </c>
      <c r="AD35" s="1" t="s">
        <v>178</v>
      </c>
      <c r="AE35" s="1" t="s">
        <v>251</v>
      </c>
      <c r="AF35" s="1" t="s">
        <v>196</v>
      </c>
      <c r="AG35" s="1" t="s">
        <v>251</v>
      </c>
      <c r="AH35" s="6">
        <v>21600</v>
      </c>
      <c r="AI35" s="6">
        <v>10800</v>
      </c>
      <c r="AJ35" s="1"/>
      <c r="AK35" s="1"/>
      <c r="AL35" s="1"/>
      <c r="AM35" s="1" t="s">
        <v>319</v>
      </c>
      <c r="AN35" s="1" t="s">
        <v>109</v>
      </c>
      <c r="AO35" s="1"/>
      <c r="AP35" s="1" t="s">
        <v>11</v>
      </c>
      <c r="AQ35" s="1"/>
      <c r="AR35" s="1"/>
      <c r="AS35" s="2"/>
      <c r="AT35" s="1"/>
      <c r="AU35" s="1"/>
      <c r="AV35" s="1"/>
      <c r="AW35" s="1" t="s">
        <v>333</v>
      </c>
      <c r="AX35" s="7">
        <v>43802.714336357312</v>
      </c>
      <c r="AY35" s="1" t="s">
        <v>110</v>
      </c>
      <c r="AZ35" s="6">
        <v>21600</v>
      </c>
      <c r="BA35" s="5">
        <v>43802</v>
      </c>
      <c r="BB35" s="5">
        <v>43830</v>
      </c>
      <c r="BC35" s="5">
        <v>43802</v>
      </c>
      <c r="BD35" s="5">
        <v>43802</v>
      </c>
      <c r="BE35" s="7">
        <v>43830</v>
      </c>
      <c r="BF35" s="1" t="s">
        <v>342</v>
      </c>
      <c r="BG35" s="1"/>
      <c r="BH35" s="1"/>
      <c r="BI35" s="1" t="s">
        <v>36</v>
      </c>
    </row>
    <row r="36" spans="1:61" x14ac:dyDescent="0.25">
      <c r="A36" s="4">
        <v>32</v>
      </c>
      <c r="B36" s="2" t="str">
        <f>HYPERLINK("https://my.zakupki.prom.ua/remote/dispatcher/state_purchase_view/13840137", "UA-2019-12-03-004522-b")</f>
        <v>UA-2019-12-03-004522-b</v>
      </c>
      <c r="C36" s="2" t="s">
        <v>248</v>
      </c>
      <c r="D36" s="1" t="s">
        <v>5</v>
      </c>
      <c r="E36" s="1" t="s">
        <v>5</v>
      </c>
      <c r="F36" s="1" t="s">
        <v>55</v>
      </c>
      <c r="G36" s="1" t="s">
        <v>98</v>
      </c>
      <c r="H36" s="1" t="s">
        <v>215</v>
      </c>
      <c r="I36" s="1" t="s">
        <v>308</v>
      </c>
      <c r="J36" s="1" t="s">
        <v>219</v>
      </c>
      <c r="K36" s="1" t="s">
        <v>44</v>
      </c>
      <c r="L36" s="1" t="s">
        <v>290</v>
      </c>
      <c r="M36" s="1" t="s">
        <v>231</v>
      </c>
      <c r="N36" s="1" t="s">
        <v>37</v>
      </c>
      <c r="O36" s="1" t="s">
        <v>37</v>
      </c>
      <c r="P36" s="1" t="s">
        <v>37</v>
      </c>
      <c r="Q36" s="5">
        <v>43802</v>
      </c>
      <c r="R36" s="1"/>
      <c r="S36" s="1"/>
      <c r="T36" s="1"/>
      <c r="U36" s="1"/>
      <c r="V36" s="1" t="s">
        <v>332</v>
      </c>
      <c r="W36" s="4">
        <v>1</v>
      </c>
      <c r="X36" s="6">
        <v>15400</v>
      </c>
      <c r="Y36" s="1" t="s">
        <v>248</v>
      </c>
      <c r="Z36" s="4">
        <v>1</v>
      </c>
      <c r="AA36" s="6">
        <v>15400</v>
      </c>
      <c r="AB36" s="1" t="s">
        <v>347</v>
      </c>
      <c r="AC36" s="1" t="s">
        <v>339</v>
      </c>
      <c r="AD36" s="1" t="s">
        <v>178</v>
      </c>
      <c r="AE36" s="1" t="s">
        <v>251</v>
      </c>
      <c r="AF36" s="1" t="s">
        <v>196</v>
      </c>
      <c r="AG36" s="1" t="s">
        <v>251</v>
      </c>
      <c r="AH36" s="6">
        <v>15400</v>
      </c>
      <c r="AI36" s="6">
        <v>15400</v>
      </c>
      <c r="AJ36" s="1"/>
      <c r="AK36" s="1"/>
      <c r="AL36" s="1"/>
      <c r="AM36" s="1" t="s">
        <v>320</v>
      </c>
      <c r="AN36" s="1" t="s">
        <v>109</v>
      </c>
      <c r="AO36" s="1"/>
      <c r="AP36" s="1" t="s">
        <v>31</v>
      </c>
      <c r="AQ36" s="1"/>
      <c r="AR36" s="1"/>
      <c r="AS36" s="2"/>
      <c r="AT36" s="1"/>
      <c r="AU36" s="1"/>
      <c r="AV36" s="1"/>
      <c r="AW36" s="1" t="s">
        <v>333</v>
      </c>
      <c r="AX36" s="7">
        <v>43802.704214501144</v>
      </c>
      <c r="AY36" s="1" t="s">
        <v>108</v>
      </c>
      <c r="AZ36" s="6">
        <v>15400</v>
      </c>
      <c r="BA36" s="5">
        <v>43802</v>
      </c>
      <c r="BB36" s="5">
        <v>43830</v>
      </c>
      <c r="BC36" s="5">
        <v>43802</v>
      </c>
      <c r="BD36" s="5">
        <v>43802</v>
      </c>
      <c r="BE36" s="7">
        <v>43830</v>
      </c>
      <c r="BF36" s="1" t="s">
        <v>342</v>
      </c>
      <c r="BG36" s="1"/>
      <c r="BH36" s="1"/>
      <c r="BI36" s="1" t="s">
        <v>36</v>
      </c>
    </row>
    <row r="37" spans="1:61" x14ac:dyDescent="0.25">
      <c r="A37" s="4">
        <v>33</v>
      </c>
      <c r="B37" s="2" t="str">
        <f>HYPERLINK("https://my.zakupki.prom.ua/remote/dispatcher/state_purchase_view/13837434", "UA-2019-12-03-003839-b")</f>
        <v>UA-2019-12-03-003839-b</v>
      </c>
      <c r="C37" s="2" t="s">
        <v>248</v>
      </c>
      <c r="D37" s="1" t="s">
        <v>283</v>
      </c>
      <c r="E37" s="1" t="s">
        <v>146</v>
      </c>
      <c r="F37" s="1" t="s">
        <v>55</v>
      </c>
      <c r="G37" s="1" t="s">
        <v>146</v>
      </c>
      <c r="H37" s="1" t="s">
        <v>215</v>
      </c>
      <c r="I37" s="1" t="s">
        <v>308</v>
      </c>
      <c r="J37" s="1" t="s">
        <v>219</v>
      </c>
      <c r="K37" s="1" t="s">
        <v>44</v>
      </c>
      <c r="L37" s="1" t="s">
        <v>290</v>
      </c>
      <c r="M37" s="1" t="s">
        <v>231</v>
      </c>
      <c r="N37" s="1" t="s">
        <v>37</v>
      </c>
      <c r="O37" s="1" t="s">
        <v>37</v>
      </c>
      <c r="P37" s="1" t="s">
        <v>37</v>
      </c>
      <c r="Q37" s="5">
        <v>43802</v>
      </c>
      <c r="R37" s="1"/>
      <c r="S37" s="1"/>
      <c r="T37" s="1"/>
      <c r="U37" s="1"/>
      <c r="V37" s="1" t="s">
        <v>332</v>
      </c>
      <c r="W37" s="4">
        <v>1</v>
      </c>
      <c r="X37" s="6">
        <v>11000</v>
      </c>
      <c r="Y37" s="1" t="s">
        <v>248</v>
      </c>
      <c r="Z37" s="4">
        <v>1</v>
      </c>
      <c r="AA37" s="6">
        <v>11000</v>
      </c>
      <c r="AB37" s="1" t="s">
        <v>347</v>
      </c>
      <c r="AC37" s="1" t="s">
        <v>339</v>
      </c>
      <c r="AD37" s="1" t="s">
        <v>178</v>
      </c>
      <c r="AE37" s="1" t="s">
        <v>251</v>
      </c>
      <c r="AF37" s="1" t="s">
        <v>196</v>
      </c>
      <c r="AG37" s="1" t="s">
        <v>251</v>
      </c>
      <c r="AH37" s="6">
        <v>11000</v>
      </c>
      <c r="AI37" s="6">
        <v>11000</v>
      </c>
      <c r="AJ37" s="1"/>
      <c r="AK37" s="1"/>
      <c r="AL37" s="1"/>
      <c r="AM37" s="1" t="s">
        <v>264</v>
      </c>
      <c r="AN37" s="1" t="s">
        <v>109</v>
      </c>
      <c r="AO37" s="1"/>
      <c r="AP37" s="1" t="s">
        <v>31</v>
      </c>
      <c r="AQ37" s="1"/>
      <c r="AR37" s="1"/>
      <c r="AS37" s="2"/>
      <c r="AT37" s="1"/>
      <c r="AU37" s="1"/>
      <c r="AV37" s="1"/>
      <c r="AW37" s="1" t="s">
        <v>333</v>
      </c>
      <c r="AX37" s="7">
        <v>43802.669407133573</v>
      </c>
      <c r="AY37" s="1" t="s">
        <v>106</v>
      </c>
      <c r="AZ37" s="6">
        <v>11000</v>
      </c>
      <c r="BA37" s="5">
        <v>43802</v>
      </c>
      <c r="BB37" s="5">
        <v>43830</v>
      </c>
      <c r="BC37" s="5">
        <v>43802</v>
      </c>
      <c r="BD37" s="5">
        <v>43802</v>
      </c>
      <c r="BE37" s="7">
        <v>43830</v>
      </c>
      <c r="BF37" s="1" t="s">
        <v>342</v>
      </c>
      <c r="BG37" s="1"/>
      <c r="BH37" s="1"/>
      <c r="BI37" s="1" t="s">
        <v>36</v>
      </c>
    </row>
    <row r="38" spans="1:61" x14ac:dyDescent="0.25">
      <c r="A38" s="4">
        <v>34</v>
      </c>
      <c r="B38" s="2" t="str">
        <f>HYPERLINK("https://my.zakupki.prom.ua/remote/dispatcher/state_purchase_view/13831756", "UA-2019-12-03-002570-b")</f>
        <v>UA-2019-12-03-002570-b</v>
      </c>
      <c r="C38" s="2" t="s">
        <v>248</v>
      </c>
      <c r="D38" s="1" t="s">
        <v>269</v>
      </c>
      <c r="E38" s="1" t="s">
        <v>269</v>
      </c>
      <c r="F38" s="1"/>
      <c r="G38" s="1" t="s">
        <v>61</v>
      </c>
      <c r="H38" s="1" t="s">
        <v>215</v>
      </c>
      <c r="I38" s="1" t="s">
        <v>308</v>
      </c>
      <c r="J38" s="1" t="s">
        <v>219</v>
      </c>
      <c r="K38" s="1" t="s">
        <v>44</v>
      </c>
      <c r="L38" s="1" t="s">
        <v>290</v>
      </c>
      <c r="M38" s="1" t="s">
        <v>231</v>
      </c>
      <c r="N38" s="1" t="s">
        <v>37</v>
      </c>
      <c r="O38" s="1" t="s">
        <v>37</v>
      </c>
      <c r="P38" s="1" t="s">
        <v>37</v>
      </c>
      <c r="Q38" s="5">
        <v>43802</v>
      </c>
      <c r="R38" s="1"/>
      <c r="S38" s="1"/>
      <c r="T38" s="1"/>
      <c r="U38" s="1"/>
      <c r="V38" s="1" t="s">
        <v>332</v>
      </c>
      <c r="W38" s="4">
        <v>1</v>
      </c>
      <c r="X38" s="6">
        <v>4220</v>
      </c>
      <c r="Y38" s="1" t="s">
        <v>248</v>
      </c>
      <c r="Z38" s="4">
        <v>4017</v>
      </c>
      <c r="AA38" s="6">
        <v>1.05</v>
      </c>
      <c r="AB38" s="1" t="s">
        <v>347</v>
      </c>
      <c r="AC38" s="1" t="s">
        <v>339</v>
      </c>
      <c r="AD38" s="1" t="s">
        <v>178</v>
      </c>
      <c r="AE38" s="1" t="s">
        <v>251</v>
      </c>
      <c r="AF38" s="1" t="s">
        <v>196</v>
      </c>
      <c r="AG38" s="1" t="s">
        <v>251</v>
      </c>
      <c r="AH38" s="6">
        <v>4220</v>
      </c>
      <c r="AI38" s="6">
        <v>1.0505352252925069</v>
      </c>
      <c r="AJ38" s="1"/>
      <c r="AK38" s="1"/>
      <c r="AL38" s="1"/>
      <c r="AM38" s="1" t="s">
        <v>197</v>
      </c>
      <c r="AN38" s="1" t="s">
        <v>143</v>
      </c>
      <c r="AO38" s="1"/>
      <c r="AP38" s="1" t="s">
        <v>10</v>
      </c>
      <c r="AQ38" s="1"/>
      <c r="AR38" s="1"/>
      <c r="AS38" s="2"/>
      <c r="AT38" s="1"/>
      <c r="AU38" s="1"/>
      <c r="AV38" s="1"/>
      <c r="AW38" s="1" t="s">
        <v>333</v>
      </c>
      <c r="AX38" s="7">
        <v>43802.588836529874</v>
      </c>
      <c r="AY38" s="1" t="s">
        <v>105</v>
      </c>
      <c r="AZ38" s="6">
        <v>4220</v>
      </c>
      <c r="BA38" s="5">
        <v>43802</v>
      </c>
      <c r="BB38" s="5">
        <v>43830</v>
      </c>
      <c r="BC38" s="5">
        <v>43802</v>
      </c>
      <c r="BD38" s="5">
        <v>43802</v>
      </c>
      <c r="BE38" s="7">
        <v>43830</v>
      </c>
      <c r="BF38" s="1" t="s">
        <v>342</v>
      </c>
      <c r="BG38" s="1"/>
      <c r="BH38" s="1"/>
      <c r="BI38" s="1" t="s">
        <v>36</v>
      </c>
    </row>
    <row r="39" spans="1:61" x14ac:dyDescent="0.25">
      <c r="A39" s="4">
        <v>35</v>
      </c>
      <c r="B39" s="2" t="str">
        <f>HYPERLINK("https://my.zakupki.prom.ua/remote/dispatcher/state_purchase_view/13831218", "UA-2019-12-03-002472-b")</f>
        <v>UA-2019-12-03-002472-b</v>
      </c>
      <c r="C39" s="2" t="s">
        <v>248</v>
      </c>
      <c r="D39" s="1" t="s">
        <v>269</v>
      </c>
      <c r="E39" s="1" t="s">
        <v>269</v>
      </c>
      <c r="F39" s="1"/>
      <c r="G39" s="1" t="s">
        <v>61</v>
      </c>
      <c r="H39" s="1" t="s">
        <v>215</v>
      </c>
      <c r="I39" s="1" t="s">
        <v>308</v>
      </c>
      <c r="J39" s="1" t="s">
        <v>219</v>
      </c>
      <c r="K39" s="1" t="s">
        <v>44</v>
      </c>
      <c r="L39" s="1" t="s">
        <v>290</v>
      </c>
      <c r="M39" s="1" t="s">
        <v>231</v>
      </c>
      <c r="N39" s="1" t="s">
        <v>37</v>
      </c>
      <c r="O39" s="1" t="s">
        <v>37</v>
      </c>
      <c r="P39" s="1" t="s">
        <v>37</v>
      </c>
      <c r="Q39" s="5">
        <v>43802</v>
      </c>
      <c r="R39" s="1"/>
      <c r="S39" s="1"/>
      <c r="T39" s="1"/>
      <c r="U39" s="1"/>
      <c r="V39" s="1" t="s">
        <v>332</v>
      </c>
      <c r="W39" s="4">
        <v>1</v>
      </c>
      <c r="X39" s="6">
        <v>630</v>
      </c>
      <c r="Y39" s="1" t="s">
        <v>248</v>
      </c>
      <c r="Z39" s="4">
        <v>300</v>
      </c>
      <c r="AA39" s="6">
        <v>2.1</v>
      </c>
      <c r="AB39" s="1" t="s">
        <v>347</v>
      </c>
      <c r="AC39" s="1" t="s">
        <v>339</v>
      </c>
      <c r="AD39" s="1" t="s">
        <v>178</v>
      </c>
      <c r="AE39" s="1" t="s">
        <v>251</v>
      </c>
      <c r="AF39" s="1" t="s">
        <v>196</v>
      </c>
      <c r="AG39" s="1" t="s">
        <v>251</v>
      </c>
      <c r="AH39" s="6">
        <v>630</v>
      </c>
      <c r="AI39" s="6">
        <v>2.1</v>
      </c>
      <c r="AJ39" s="1"/>
      <c r="AK39" s="1"/>
      <c r="AL39" s="1"/>
      <c r="AM39" s="1" t="s">
        <v>197</v>
      </c>
      <c r="AN39" s="1" t="s">
        <v>143</v>
      </c>
      <c r="AO39" s="1"/>
      <c r="AP39" s="1" t="s">
        <v>12</v>
      </c>
      <c r="AQ39" s="1"/>
      <c r="AR39" s="1"/>
      <c r="AS39" s="2"/>
      <c r="AT39" s="1"/>
      <c r="AU39" s="1"/>
      <c r="AV39" s="1"/>
      <c r="AW39" s="1" t="s">
        <v>333</v>
      </c>
      <c r="AX39" s="7">
        <v>43802.581334256123</v>
      </c>
      <c r="AY39" s="1" t="s">
        <v>104</v>
      </c>
      <c r="AZ39" s="6">
        <v>630</v>
      </c>
      <c r="BA39" s="5">
        <v>43802</v>
      </c>
      <c r="BB39" s="5">
        <v>43830</v>
      </c>
      <c r="BC39" s="5">
        <v>43802</v>
      </c>
      <c r="BD39" s="5">
        <v>43802</v>
      </c>
      <c r="BE39" s="7">
        <v>43830</v>
      </c>
      <c r="BF39" s="1" t="s">
        <v>342</v>
      </c>
      <c r="BG39" s="1"/>
      <c r="BH39" s="1"/>
      <c r="BI39" s="1" t="s">
        <v>36</v>
      </c>
    </row>
    <row r="40" spans="1:61" x14ac:dyDescent="0.25">
      <c r="A40" s="4">
        <v>36</v>
      </c>
      <c r="B40" s="2" t="str">
        <f>HYPERLINK("https://my.zakupki.prom.ua/remote/dispatcher/state_purchase_view/13830862", "UA-2019-12-03-002380-b")</f>
        <v>UA-2019-12-03-002380-b</v>
      </c>
      <c r="C40" s="2" t="s">
        <v>248</v>
      </c>
      <c r="D40" s="1" t="s">
        <v>269</v>
      </c>
      <c r="E40" s="1" t="s">
        <v>269</v>
      </c>
      <c r="F40" s="1"/>
      <c r="G40" s="1" t="s">
        <v>61</v>
      </c>
      <c r="H40" s="1" t="s">
        <v>215</v>
      </c>
      <c r="I40" s="1" t="s">
        <v>308</v>
      </c>
      <c r="J40" s="1" t="s">
        <v>219</v>
      </c>
      <c r="K40" s="1" t="s">
        <v>44</v>
      </c>
      <c r="L40" s="1" t="s">
        <v>290</v>
      </c>
      <c r="M40" s="1" t="s">
        <v>231</v>
      </c>
      <c r="N40" s="1" t="s">
        <v>37</v>
      </c>
      <c r="O40" s="1" t="s">
        <v>37</v>
      </c>
      <c r="P40" s="1" t="s">
        <v>37</v>
      </c>
      <c r="Q40" s="5">
        <v>43802</v>
      </c>
      <c r="R40" s="1"/>
      <c r="S40" s="1"/>
      <c r="T40" s="1"/>
      <c r="U40" s="1"/>
      <c r="V40" s="1" t="s">
        <v>332</v>
      </c>
      <c r="W40" s="4">
        <v>1</v>
      </c>
      <c r="X40" s="6">
        <v>559</v>
      </c>
      <c r="Y40" s="1" t="s">
        <v>248</v>
      </c>
      <c r="Z40" s="4">
        <v>12</v>
      </c>
      <c r="AA40" s="6">
        <v>46.58</v>
      </c>
      <c r="AB40" s="1" t="s">
        <v>347</v>
      </c>
      <c r="AC40" s="1" t="s">
        <v>339</v>
      </c>
      <c r="AD40" s="1" t="s">
        <v>178</v>
      </c>
      <c r="AE40" s="1" t="s">
        <v>251</v>
      </c>
      <c r="AF40" s="1" t="s">
        <v>196</v>
      </c>
      <c r="AG40" s="1" t="s">
        <v>251</v>
      </c>
      <c r="AH40" s="6">
        <v>559</v>
      </c>
      <c r="AI40" s="6">
        <v>46.583333333333336</v>
      </c>
      <c r="AJ40" s="1"/>
      <c r="AK40" s="1"/>
      <c r="AL40" s="1"/>
      <c r="AM40" s="1" t="s">
        <v>197</v>
      </c>
      <c r="AN40" s="1" t="s">
        <v>143</v>
      </c>
      <c r="AO40" s="1"/>
      <c r="AP40" s="1" t="s">
        <v>12</v>
      </c>
      <c r="AQ40" s="1"/>
      <c r="AR40" s="1"/>
      <c r="AS40" s="2"/>
      <c r="AT40" s="1"/>
      <c r="AU40" s="1"/>
      <c r="AV40" s="1"/>
      <c r="AW40" s="1" t="s">
        <v>333</v>
      </c>
      <c r="AX40" s="7">
        <v>43802.57169038368</v>
      </c>
      <c r="AY40" s="1" t="s">
        <v>103</v>
      </c>
      <c r="AZ40" s="6">
        <v>559</v>
      </c>
      <c r="BA40" s="5">
        <v>43802</v>
      </c>
      <c r="BB40" s="5">
        <v>43830</v>
      </c>
      <c r="BC40" s="5">
        <v>43802</v>
      </c>
      <c r="BD40" s="5">
        <v>43802</v>
      </c>
      <c r="BE40" s="7">
        <v>43830</v>
      </c>
      <c r="BF40" s="1" t="s">
        <v>342</v>
      </c>
      <c r="BG40" s="1"/>
      <c r="BH40" s="1"/>
      <c r="BI40" s="1" t="s">
        <v>36</v>
      </c>
    </row>
    <row r="41" spans="1:61" x14ac:dyDescent="0.25">
      <c r="A41" s="4">
        <v>37</v>
      </c>
      <c r="B41" s="2" t="str">
        <f>HYPERLINK("https://my.zakupki.prom.ua/remote/dispatcher/state_purchase_view/13830292", "UA-2019-12-03-002249-b")</f>
        <v>UA-2019-12-03-002249-b</v>
      </c>
      <c r="C41" s="2" t="s">
        <v>248</v>
      </c>
      <c r="D41" s="1" t="s">
        <v>223</v>
      </c>
      <c r="E41" s="1" t="s">
        <v>100</v>
      </c>
      <c r="F41" s="1"/>
      <c r="G41" s="1" t="s">
        <v>100</v>
      </c>
      <c r="H41" s="1" t="s">
        <v>215</v>
      </c>
      <c r="I41" s="1" t="s">
        <v>308</v>
      </c>
      <c r="J41" s="1" t="s">
        <v>219</v>
      </c>
      <c r="K41" s="1" t="s">
        <v>44</v>
      </c>
      <c r="L41" s="1" t="s">
        <v>290</v>
      </c>
      <c r="M41" s="1" t="s">
        <v>231</v>
      </c>
      <c r="N41" s="1" t="s">
        <v>37</v>
      </c>
      <c r="O41" s="1" t="s">
        <v>37</v>
      </c>
      <c r="P41" s="1" t="s">
        <v>37</v>
      </c>
      <c r="Q41" s="5">
        <v>43802</v>
      </c>
      <c r="R41" s="1"/>
      <c r="S41" s="1"/>
      <c r="T41" s="1"/>
      <c r="U41" s="1"/>
      <c r="V41" s="1" t="s">
        <v>332</v>
      </c>
      <c r="W41" s="4">
        <v>1</v>
      </c>
      <c r="X41" s="6">
        <v>1458</v>
      </c>
      <c r="Y41" s="1" t="s">
        <v>248</v>
      </c>
      <c r="Z41" s="4">
        <v>388</v>
      </c>
      <c r="AA41" s="6">
        <v>3.76</v>
      </c>
      <c r="AB41" s="1" t="s">
        <v>347</v>
      </c>
      <c r="AC41" s="1" t="s">
        <v>339</v>
      </c>
      <c r="AD41" s="1" t="s">
        <v>178</v>
      </c>
      <c r="AE41" s="1" t="s">
        <v>251</v>
      </c>
      <c r="AF41" s="1" t="s">
        <v>196</v>
      </c>
      <c r="AG41" s="1" t="s">
        <v>251</v>
      </c>
      <c r="AH41" s="6">
        <v>1458</v>
      </c>
      <c r="AI41" s="6">
        <v>3.7577319587628866</v>
      </c>
      <c r="AJ41" s="1"/>
      <c r="AK41" s="1"/>
      <c r="AL41" s="1"/>
      <c r="AM41" s="1" t="s">
        <v>197</v>
      </c>
      <c r="AN41" s="1" t="s">
        <v>143</v>
      </c>
      <c r="AO41" s="1"/>
      <c r="AP41" s="1" t="s">
        <v>12</v>
      </c>
      <c r="AQ41" s="1"/>
      <c r="AR41" s="1"/>
      <c r="AS41" s="2"/>
      <c r="AT41" s="1"/>
      <c r="AU41" s="1"/>
      <c r="AV41" s="1"/>
      <c r="AW41" s="1" t="s">
        <v>333</v>
      </c>
      <c r="AX41" s="7">
        <v>43802.561398216953</v>
      </c>
      <c r="AY41" s="1" t="s">
        <v>102</v>
      </c>
      <c r="AZ41" s="6">
        <v>1458</v>
      </c>
      <c r="BA41" s="5">
        <v>43802</v>
      </c>
      <c r="BB41" s="5">
        <v>43830</v>
      </c>
      <c r="BC41" s="5">
        <v>43802</v>
      </c>
      <c r="BD41" s="5">
        <v>43802</v>
      </c>
      <c r="BE41" s="7">
        <v>43830</v>
      </c>
      <c r="BF41" s="1" t="s">
        <v>342</v>
      </c>
      <c r="BG41" s="1"/>
      <c r="BH41" s="1"/>
      <c r="BI41" s="1" t="s">
        <v>36</v>
      </c>
    </row>
    <row r="42" spans="1:61" x14ac:dyDescent="0.25">
      <c r="A42" s="4">
        <v>38</v>
      </c>
      <c r="B42" s="2" t="str">
        <f>HYPERLINK("https://my.zakupki.prom.ua/remote/dispatcher/state_purchase_view/13829765", "UA-2019-12-03-002113-b")</f>
        <v>UA-2019-12-03-002113-b</v>
      </c>
      <c r="C42" s="2" t="s">
        <v>248</v>
      </c>
      <c r="D42" s="1" t="s">
        <v>230</v>
      </c>
      <c r="E42" s="1" t="s">
        <v>334</v>
      </c>
      <c r="F42" s="1"/>
      <c r="G42" s="1" t="s">
        <v>137</v>
      </c>
      <c r="H42" s="1" t="s">
        <v>215</v>
      </c>
      <c r="I42" s="1" t="s">
        <v>308</v>
      </c>
      <c r="J42" s="1" t="s">
        <v>219</v>
      </c>
      <c r="K42" s="1" t="s">
        <v>44</v>
      </c>
      <c r="L42" s="1" t="s">
        <v>290</v>
      </c>
      <c r="M42" s="1" t="s">
        <v>231</v>
      </c>
      <c r="N42" s="1" t="s">
        <v>37</v>
      </c>
      <c r="O42" s="1" t="s">
        <v>37</v>
      </c>
      <c r="P42" s="1" t="s">
        <v>37</v>
      </c>
      <c r="Q42" s="5">
        <v>43802</v>
      </c>
      <c r="R42" s="1"/>
      <c r="S42" s="1"/>
      <c r="T42" s="1"/>
      <c r="U42" s="1"/>
      <c r="V42" s="1" t="s">
        <v>332</v>
      </c>
      <c r="W42" s="4">
        <v>1</v>
      </c>
      <c r="X42" s="6">
        <v>868</v>
      </c>
      <c r="Y42" s="1" t="s">
        <v>248</v>
      </c>
      <c r="Z42" s="4">
        <v>4</v>
      </c>
      <c r="AA42" s="6">
        <v>217</v>
      </c>
      <c r="AB42" s="1" t="s">
        <v>347</v>
      </c>
      <c r="AC42" s="1" t="s">
        <v>339</v>
      </c>
      <c r="AD42" s="1" t="s">
        <v>178</v>
      </c>
      <c r="AE42" s="1" t="s">
        <v>251</v>
      </c>
      <c r="AF42" s="1" t="s">
        <v>196</v>
      </c>
      <c r="AG42" s="1" t="s">
        <v>251</v>
      </c>
      <c r="AH42" s="6">
        <v>868</v>
      </c>
      <c r="AI42" s="6">
        <v>217</v>
      </c>
      <c r="AJ42" s="1"/>
      <c r="AK42" s="1"/>
      <c r="AL42" s="1"/>
      <c r="AM42" s="1" t="s">
        <v>183</v>
      </c>
      <c r="AN42" s="1" t="s">
        <v>82</v>
      </c>
      <c r="AO42" s="1"/>
      <c r="AP42" s="1" t="s">
        <v>16</v>
      </c>
      <c r="AQ42" s="1"/>
      <c r="AR42" s="1"/>
      <c r="AS42" s="2"/>
      <c r="AT42" s="1"/>
      <c r="AU42" s="1"/>
      <c r="AV42" s="1"/>
      <c r="AW42" s="1" t="s">
        <v>333</v>
      </c>
      <c r="AX42" s="7">
        <v>43802.545940928459</v>
      </c>
      <c r="AY42" s="1" t="s">
        <v>235</v>
      </c>
      <c r="AZ42" s="6">
        <v>868</v>
      </c>
      <c r="BA42" s="5">
        <v>43802</v>
      </c>
      <c r="BB42" s="5">
        <v>43830</v>
      </c>
      <c r="BC42" s="5">
        <v>43802</v>
      </c>
      <c r="BD42" s="5">
        <v>43802</v>
      </c>
      <c r="BE42" s="7">
        <v>43830</v>
      </c>
      <c r="BF42" s="1" t="s">
        <v>342</v>
      </c>
      <c r="BG42" s="1"/>
      <c r="BH42" s="1"/>
      <c r="BI42" s="1" t="s">
        <v>36</v>
      </c>
    </row>
    <row r="43" spans="1:61" x14ac:dyDescent="0.25">
      <c r="A43" s="4">
        <v>39</v>
      </c>
      <c r="B43" s="2" t="str">
        <f>HYPERLINK("https://my.zakupki.prom.ua/remote/dispatcher/state_purchase_view/13818498", "UA-2019-12-02-003767-b")</f>
        <v>UA-2019-12-02-003767-b</v>
      </c>
      <c r="C43" s="2" t="s">
        <v>248</v>
      </c>
      <c r="D43" s="1" t="s">
        <v>280</v>
      </c>
      <c r="E43" s="1" t="s">
        <v>280</v>
      </c>
      <c r="F43" s="1"/>
      <c r="G43" s="1" t="s">
        <v>130</v>
      </c>
      <c r="H43" s="1" t="s">
        <v>215</v>
      </c>
      <c r="I43" s="1" t="s">
        <v>308</v>
      </c>
      <c r="J43" s="1" t="s">
        <v>219</v>
      </c>
      <c r="K43" s="1" t="s">
        <v>44</v>
      </c>
      <c r="L43" s="1" t="s">
        <v>290</v>
      </c>
      <c r="M43" s="1" t="s">
        <v>231</v>
      </c>
      <c r="N43" s="1" t="s">
        <v>37</v>
      </c>
      <c r="O43" s="1" t="s">
        <v>37</v>
      </c>
      <c r="P43" s="1" t="s">
        <v>37</v>
      </c>
      <c r="Q43" s="5">
        <v>43801</v>
      </c>
      <c r="R43" s="1"/>
      <c r="S43" s="1"/>
      <c r="T43" s="1"/>
      <c r="U43" s="1"/>
      <c r="V43" s="1" t="s">
        <v>332</v>
      </c>
      <c r="W43" s="4">
        <v>1</v>
      </c>
      <c r="X43" s="6">
        <v>3863.83</v>
      </c>
      <c r="Y43" s="1" t="s">
        <v>248</v>
      </c>
      <c r="Z43" s="4">
        <v>6</v>
      </c>
      <c r="AA43" s="6">
        <v>643.97</v>
      </c>
      <c r="AB43" s="1" t="s">
        <v>338</v>
      </c>
      <c r="AC43" s="1" t="s">
        <v>339</v>
      </c>
      <c r="AD43" s="1" t="s">
        <v>178</v>
      </c>
      <c r="AE43" s="1" t="s">
        <v>308</v>
      </c>
      <c r="AF43" s="1" t="s">
        <v>196</v>
      </c>
      <c r="AG43" s="1" t="s">
        <v>251</v>
      </c>
      <c r="AH43" s="6">
        <v>3863.83</v>
      </c>
      <c r="AI43" s="6">
        <v>643.97166666666669</v>
      </c>
      <c r="AJ43" s="1"/>
      <c r="AK43" s="1"/>
      <c r="AL43" s="1"/>
      <c r="AM43" s="1" t="s">
        <v>306</v>
      </c>
      <c r="AN43" s="1" t="s">
        <v>144</v>
      </c>
      <c r="AO43" s="1"/>
      <c r="AP43" s="1" t="s">
        <v>17</v>
      </c>
      <c r="AQ43" s="1"/>
      <c r="AR43" s="1"/>
      <c r="AS43" s="2"/>
      <c r="AT43" s="1"/>
      <c r="AU43" s="1"/>
      <c r="AV43" s="1"/>
      <c r="AW43" s="1" t="s">
        <v>333</v>
      </c>
      <c r="AX43" s="7">
        <v>43801.739093515418</v>
      </c>
      <c r="AY43" s="1" t="s">
        <v>79</v>
      </c>
      <c r="AZ43" s="6">
        <v>3863.83</v>
      </c>
      <c r="BA43" s="5">
        <v>43801</v>
      </c>
      <c r="BB43" s="5">
        <v>43830</v>
      </c>
      <c r="BC43" s="5">
        <v>43801</v>
      </c>
      <c r="BD43" s="5">
        <v>43801</v>
      </c>
      <c r="BE43" s="7">
        <v>43830</v>
      </c>
      <c r="BF43" s="1" t="s">
        <v>342</v>
      </c>
      <c r="BG43" s="1"/>
      <c r="BH43" s="1"/>
      <c r="BI43" s="1" t="s">
        <v>36</v>
      </c>
    </row>
    <row r="44" spans="1:61" x14ac:dyDescent="0.25">
      <c r="A44" s="4">
        <v>40</v>
      </c>
      <c r="B44" s="2" t="str">
        <f>HYPERLINK("https://my.zakupki.prom.ua/remote/dispatcher/state_purchase_view/13818390", "UA-2019-12-02-003719-b")</f>
        <v>UA-2019-12-02-003719-b</v>
      </c>
      <c r="C44" s="2" t="s">
        <v>248</v>
      </c>
      <c r="D44" s="1" t="s">
        <v>239</v>
      </c>
      <c r="E44" s="1" t="s">
        <v>239</v>
      </c>
      <c r="F44" s="1"/>
      <c r="G44" s="1" t="s">
        <v>129</v>
      </c>
      <c r="H44" s="1" t="s">
        <v>215</v>
      </c>
      <c r="I44" s="1" t="s">
        <v>308</v>
      </c>
      <c r="J44" s="1" t="s">
        <v>219</v>
      </c>
      <c r="K44" s="1" t="s">
        <v>44</v>
      </c>
      <c r="L44" s="1" t="s">
        <v>290</v>
      </c>
      <c r="M44" s="1" t="s">
        <v>231</v>
      </c>
      <c r="N44" s="1" t="s">
        <v>37</v>
      </c>
      <c r="O44" s="1" t="s">
        <v>37</v>
      </c>
      <c r="P44" s="1" t="s">
        <v>37</v>
      </c>
      <c r="Q44" s="5">
        <v>43801</v>
      </c>
      <c r="R44" s="1"/>
      <c r="S44" s="1"/>
      <c r="T44" s="1"/>
      <c r="U44" s="1"/>
      <c r="V44" s="1" t="s">
        <v>332</v>
      </c>
      <c r="W44" s="4">
        <v>1</v>
      </c>
      <c r="X44" s="6">
        <v>11994.7</v>
      </c>
      <c r="Y44" s="1" t="s">
        <v>248</v>
      </c>
      <c r="Z44" s="4">
        <v>5</v>
      </c>
      <c r="AA44" s="6">
        <v>2398.94</v>
      </c>
      <c r="AB44" s="1" t="s">
        <v>347</v>
      </c>
      <c r="AC44" s="1" t="s">
        <v>339</v>
      </c>
      <c r="AD44" s="1" t="s">
        <v>178</v>
      </c>
      <c r="AE44" s="1" t="s">
        <v>308</v>
      </c>
      <c r="AF44" s="1" t="s">
        <v>196</v>
      </c>
      <c r="AG44" s="1" t="s">
        <v>251</v>
      </c>
      <c r="AH44" s="6">
        <v>11994.7</v>
      </c>
      <c r="AI44" s="6">
        <v>2398.94</v>
      </c>
      <c r="AJ44" s="1"/>
      <c r="AK44" s="1"/>
      <c r="AL44" s="1"/>
      <c r="AM44" s="1" t="s">
        <v>306</v>
      </c>
      <c r="AN44" s="1" t="s">
        <v>144</v>
      </c>
      <c r="AO44" s="1"/>
      <c r="AP44" s="1" t="s">
        <v>17</v>
      </c>
      <c r="AQ44" s="1"/>
      <c r="AR44" s="1"/>
      <c r="AS44" s="2"/>
      <c r="AT44" s="1"/>
      <c r="AU44" s="1"/>
      <c r="AV44" s="1"/>
      <c r="AW44" s="1" t="s">
        <v>333</v>
      </c>
      <c r="AX44" s="7">
        <v>43801.732285829858</v>
      </c>
      <c r="AY44" s="1" t="s">
        <v>78</v>
      </c>
      <c r="AZ44" s="6">
        <v>11994.7</v>
      </c>
      <c r="BA44" s="5">
        <v>43801</v>
      </c>
      <c r="BB44" s="5">
        <v>43830</v>
      </c>
      <c r="BC44" s="5">
        <v>43801</v>
      </c>
      <c r="BD44" s="5">
        <v>43801</v>
      </c>
      <c r="BE44" s="7">
        <v>43830</v>
      </c>
      <c r="BF44" s="1" t="s">
        <v>342</v>
      </c>
      <c r="BG44" s="1"/>
      <c r="BH44" s="1"/>
      <c r="BI44" s="1" t="s">
        <v>36</v>
      </c>
    </row>
    <row r="45" spans="1:61" x14ac:dyDescent="0.25">
      <c r="A45" s="4">
        <v>41</v>
      </c>
      <c r="B45" s="2" t="str">
        <f>HYPERLINK("https://my.zakupki.prom.ua/remote/dispatcher/state_purchase_view/13814859", "UA-2019-12-02-002926-b")</f>
        <v>UA-2019-12-02-002926-b</v>
      </c>
      <c r="C45" s="2" t="s">
        <v>248</v>
      </c>
      <c r="D45" s="1" t="s">
        <v>224</v>
      </c>
      <c r="E45" s="1" t="s">
        <v>224</v>
      </c>
      <c r="F45" s="1" t="s">
        <v>55</v>
      </c>
      <c r="G45" s="1" t="s">
        <v>162</v>
      </c>
      <c r="H45" s="1" t="s">
        <v>215</v>
      </c>
      <c r="I45" s="1" t="s">
        <v>308</v>
      </c>
      <c r="J45" s="1" t="s">
        <v>219</v>
      </c>
      <c r="K45" s="1" t="s">
        <v>44</v>
      </c>
      <c r="L45" s="1" t="s">
        <v>290</v>
      </c>
      <c r="M45" s="1" t="s">
        <v>231</v>
      </c>
      <c r="N45" s="1" t="s">
        <v>37</v>
      </c>
      <c r="O45" s="1" t="s">
        <v>37</v>
      </c>
      <c r="P45" s="1" t="s">
        <v>37</v>
      </c>
      <c r="Q45" s="5">
        <v>43801</v>
      </c>
      <c r="R45" s="1"/>
      <c r="S45" s="1"/>
      <c r="T45" s="1"/>
      <c r="U45" s="1"/>
      <c r="V45" s="1" t="s">
        <v>332</v>
      </c>
      <c r="W45" s="4">
        <v>1</v>
      </c>
      <c r="X45" s="6">
        <v>294722</v>
      </c>
      <c r="Y45" s="1" t="s">
        <v>248</v>
      </c>
      <c r="Z45" s="4">
        <v>1</v>
      </c>
      <c r="AA45" s="6">
        <v>294722</v>
      </c>
      <c r="AB45" s="1" t="s">
        <v>343</v>
      </c>
      <c r="AC45" s="1" t="s">
        <v>339</v>
      </c>
      <c r="AD45" s="1" t="s">
        <v>178</v>
      </c>
      <c r="AE45" s="1" t="s">
        <v>251</v>
      </c>
      <c r="AF45" s="1" t="s">
        <v>196</v>
      </c>
      <c r="AG45" s="1" t="s">
        <v>251</v>
      </c>
      <c r="AH45" s="6">
        <v>294722</v>
      </c>
      <c r="AI45" s="6">
        <v>294722</v>
      </c>
      <c r="AJ45" s="1"/>
      <c r="AK45" s="1"/>
      <c r="AL45" s="1"/>
      <c r="AM45" s="1" t="s">
        <v>302</v>
      </c>
      <c r="AN45" s="1" t="s">
        <v>150</v>
      </c>
      <c r="AO45" s="1"/>
      <c r="AP45" s="1" t="s">
        <v>35</v>
      </c>
      <c r="AQ45" s="1"/>
      <c r="AR45" s="1"/>
      <c r="AS45" s="2"/>
      <c r="AT45" s="1"/>
      <c r="AU45" s="1"/>
      <c r="AV45" s="1"/>
      <c r="AW45" s="1" t="s">
        <v>333</v>
      </c>
      <c r="AX45" s="7">
        <v>43801.673410658892</v>
      </c>
      <c r="AY45" s="1" t="s">
        <v>97</v>
      </c>
      <c r="AZ45" s="6">
        <v>294722</v>
      </c>
      <c r="BA45" s="5">
        <v>43801</v>
      </c>
      <c r="BB45" s="5">
        <v>43830</v>
      </c>
      <c r="BC45" s="5">
        <v>43801</v>
      </c>
      <c r="BD45" s="5">
        <v>43801</v>
      </c>
      <c r="BE45" s="7">
        <v>43830</v>
      </c>
      <c r="BF45" s="1" t="s">
        <v>342</v>
      </c>
      <c r="BG45" s="1"/>
      <c r="BH45" s="1"/>
      <c r="BI45" s="1" t="s">
        <v>36</v>
      </c>
    </row>
    <row r="46" spans="1:61" x14ac:dyDescent="0.25">
      <c r="A46" s="4">
        <v>42</v>
      </c>
      <c r="B46" s="2" t="str">
        <f>HYPERLINK("https://my.zakupki.prom.ua/remote/dispatcher/state_purchase_view/13813229", "UA-2019-12-02-002554-b")</f>
        <v>UA-2019-12-02-002554-b</v>
      </c>
      <c r="C46" s="2" t="s">
        <v>248</v>
      </c>
      <c r="D46" s="1" t="s">
        <v>274</v>
      </c>
      <c r="E46" s="1" t="s">
        <v>274</v>
      </c>
      <c r="F46" s="1" t="s">
        <v>55</v>
      </c>
      <c r="G46" s="1" t="s">
        <v>159</v>
      </c>
      <c r="H46" s="1" t="s">
        <v>215</v>
      </c>
      <c r="I46" s="1" t="s">
        <v>308</v>
      </c>
      <c r="J46" s="1" t="s">
        <v>219</v>
      </c>
      <c r="K46" s="1" t="s">
        <v>44</v>
      </c>
      <c r="L46" s="1" t="s">
        <v>290</v>
      </c>
      <c r="M46" s="1" t="s">
        <v>231</v>
      </c>
      <c r="N46" s="1" t="s">
        <v>37</v>
      </c>
      <c r="O46" s="1" t="s">
        <v>37</v>
      </c>
      <c r="P46" s="1" t="s">
        <v>37</v>
      </c>
      <c r="Q46" s="5">
        <v>43801</v>
      </c>
      <c r="R46" s="1"/>
      <c r="S46" s="1"/>
      <c r="T46" s="1"/>
      <c r="U46" s="1"/>
      <c r="V46" s="1" t="s">
        <v>332</v>
      </c>
      <c r="W46" s="4">
        <v>1</v>
      </c>
      <c r="X46" s="6">
        <v>198526</v>
      </c>
      <c r="Y46" s="1" t="s">
        <v>248</v>
      </c>
      <c r="Z46" s="4">
        <v>1</v>
      </c>
      <c r="AA46" s="6">
        <v>198526</v>
      </c>
      <c r="AB46" s="1" t="s">
        <v>341</v>
      </c>
      <c r="AC46" s="1" t="s">
        <v>339</v>
      </c>
      <c r="AD46" s="1" t="s">
        <v>178</v>
      </c>
      <c r="AE46" s="1" t="s">
        <v>251</v>
      </c>
      <c r="AF46" s="1" t="s">
        <v>196</v>
      </c>
      <c r="AG46" s="1" t="s">
        <v>251</v>
      </c>
      <c r="AH46" s="6">
        <v>198526</v>
      </c>
      <c r="AI46" s="6">
        <v>198526</v>
      </c>
      <c r="AJ46" s="1"/>
      <c r="AK46" s="1"/>
      <c r="AL46" s="1"/>
      <c r="AM46" s="1" t="s">
        <v>327</v>
      </c>
      <c r="AN46" s="1" t="s">
        <v>117</v>
      </c>
      <c r="AO46" s="1"/>
      <c r="AP46" s="1" t="s">
        <v>34</v>
      </c>
      <c r="AQ46" s="1"/>
      <c r="AR46" s="1"/>
      <c r="AS46" s="2"/>
      <c r="AT46" s="1"/>
      <c r="AU46" s="1"/>
      <c r="AV46" s="1"/>
      <c r="AW46" s="1" t="s">
        <v>333</v>
      </c>
      <c r="AX46" s="7">
        <v>43801.655064551676</v>
      </c>
      <c r="AY46" s="1" t="s">
        <v>96</v>
      </c>
      <c r="AZ46" s="6">
        <v>198526</v>
      </c>
      <c r="BA46" s="5">
        <v>43801</v>
      </c>
      <c r="BB46" s="5">
        <v>43830</v>
      </c>
      <c r="BC46" s="5">
        <v>43801</v>
      </c>
      <c r="BD46" s="5">
        <v>43801</v>
      </c>
      <c r="BE46" s="7">
        <v>43830</v>
      </c>
      <c r="BF46" s="1" t="s">
        <v>342</v>
      </c>
      <c r="BG46" s="1"/>
      <c r="BH46" s="1"/>
      <c r="BI46" s="1" t="s">
        <v>36</v>
      </c>
    </row>
    <row r="47" spans="1:61" x14ac:dyDescent="0.25">
      <c r="A47" s="4">
        <v>43</v>
      </c>
      <c r="B47" s="2" t="str">
        <f>HYPERLINK("https://my.zakupki.prom.ua/remote/dispatcher/state_purchase_view/13662387", "UA-2019-11-21-001010-b")</f>
        <v>UA-2019-11-21-001010-b</v>
      </c>
      <c r="C47" s="2" t="s">
        <v>248</v>
      </c>
      <c r="D47" s="1" t="s">
        <v>282</v>
      </c>
      <c r="E47" s="1" t="s">
        <v>282</v>
      </c>
      <c r="F47" s="1"/>
      <c r="G47" s="1" t="s">
        <v>48</v>
      </c>
      <c r="H47" s="1" t="s">
        <v>215</v>
      </c>
      <c r="I47" s="1" t="s">
        <v>308</v>
      </c>
      <c r="J47" s="1" t="s">
        <v>219</v>
      </c>
      <c r="K47" s="1" t="s">
        <v>44</v>
      </c>
      <c r="L47" s="1" t="s">
        <v>290</v>
      </c>
      <c r="M47" s="1" t="s">
        <v>231</v>
      </c>
      <c r="N47" s="1" t="s">
        <v>37</v>
      </c>
      <c r="O47" s="1" t="s">
        <v>37</v>
      </c>
      <c r="P47" s="1" t="s">
        <v>37</v>
      </c>
      <c r="Q47" s="5">
        <v>43790</v>
      </c>
      <c r="R47" s="1"/>
      <c r="S47" s="1"/>
      <c r="T47" s="1"/>
      <c r="U47" s="1"/>
      <c r="V47" s="1" t="s">
        <v>332</v>
      </c>
      <c r="W47" s="4">
        <v>1</v>
      </c>
      <c r="X47" s="6">
        <v>6900</v>
      </c>
      <c r="Y47" s="1" t="s">
        <v>248</v>
      </c>
      <c r="Z47" s="4">
        <v>447</v>
      </c>
      <c r="AA47" s="6">
        <v>15.44</v>
      </c>
      <c r="AB47" s="1" t="s">
        <v>335</v>
      </c>
      <c r="AC47" s="1" t="s">
        <v>339</v>
      </c>
      <c r="AD47" s="1" t="s">
        <v>178</v>
      </c>
      <c r="AE47" s="1" t="s">
        <v>251</v>
      </c>
      <c r="AF47" s="1" t="s">
        <v>196</v>
      </c>
      <c r="AG47" s="1" t="s">
        <v>251</v>
      </c>
      <c r="AH47" s="6">
        <v>6900</v>
      </c>
      <c r="AI47" s="6">
        <v>15.436241610738255</v>
      </c>
      <c r="AJ47" s="1"/>
      <c r="AK47" s="1"/>
      <c r="AL47" s="1"/>
      <c r="AM47" s="1" t="s">
        <v>329</v>
      </c>
      <c r="AN47" s="1" t="s">
        <v>56</v>
      </c>
      <c r="AO47" s="1"/>
      <c r="AP47" s="1" t="s">
        <v>16</v>
      </c>
      <c r="AQ47" s="1"/>
      <c r="AR47" s="1"/>
      <c r="AS47" s="2"/>
      <c r="AT47" s="1"/>
      <c r="AU47" s="1"/>
      <c r="AV47" s="1"/>
      <c r="AW47" s="1" t="s">
        <v>333</v>
      </c>
      <c r="AX47" s="7">
        <v>43790.469808523289</v>
      </c>
      <c r="AY47" s="1" t="s">
        <v>177</v>
      </c>
      <c r="AZ47" s="6">
        <v>6900</v>
      </c>
      <c r="BA47" s="5">
        <v>43790</v>
      </c>
      <c r="BB47" s="5">
        <v>43830</v>
      </c>
      <c r="BC47" s="5">
        <v>43790</v>
      </c>
      <c r="BD47" s="5">
        <v>43790</v>
      </c>
      <c r="BE47" s="7">
        <v>43830</v>
      </c>
      <c r="BF47" s="1" t="s">
        <v>342</v>
      </c>
      <c r="BG47" s="1"/>
      <c r="BH47" s="1"/>
      <c r="BI47" s="1" t="s">
        <v>36</v>
      </c>
    </row>
    <row r="48" spans="1:61" x14ac:dyDescent="0.25">
      <c r="A48" s="4">
        <v>44</v>
      </c>
      <c r="B48" s="2" t="str">
        <f>HYPERLINK("https://my.zakupki.prom.ua/remote/dispatcher/state_purchase_view/13632106", "UA-2019-11-19-002702-b")</f>
        <v>UA-2019-11-19-002702-b</v>
      </c>
      <c r="C48" s="2" t="s">
        <v>248</v>
      </c>
      <c r="D48" s="1" t="s">
        <v>7</v>
      </c>
      <c r="E48" s="1" t="s">
        <v>7</v>
      </c>
      <c r="F48" s="1"/>
      <c r="G48" s="1" t="s">
        <v>128</v>
      </c>
      <c r="H48" s="1" t="s">
        <v>215</v>
      </c>
      <c r="I48" s="1" t="s">
        <v>308</v>
      </c>
      <c r="J48" s="1" t="s">
        <v>219</v>
      </c>
      <c r="K48" s="1" t="s">
        <v>44</v>
      </c>
      <c r="L48" s="1" t="s">
        <v>290</v>
      </c>
      <c r="M48" s="1" t="s">
        <v>231</v>
      </c>
      <c r="N48" s="1" t="s">
        <v>37</v>
      </c>
      <c r="O48" s="1" t="s">
        <v>37</v>
      </c>
      <c r="P48" s="1" t="s">
        <v>37</v>
      </c>
      <c r="Q48" s="5">
        <v>43788</v>
      </c>
      <c r="R48" s="1"/>
      <c r="S48" s="1"/>
      <c r="T48" s="1"/>
      <c r="U48" s="1"/>
      <c r="V48" s="1" t="s">
        <v>332</v>
      </c>
      <c r="W48" s="4">
        <v>1</v>
      </c>
      <c r="X48" s="6">
        <v>2090.7199999999998</v>
      </c>
      <c r="Y48" s="1" t="s">
        <v>248</v>
      </c>
      <c r="Z48" s="4">
        <v>749</v>
      </c>
      <c r="AA48" s="6">
        <v>2.79</v>
      </c>
      <c r="AB48" s="1" t="s">
        <v>347</v>
      </c>
      <c r="AC48" s="1" t="s">
        <v>339</v>
      </c>
      <c r="AD48" s="1" t="s">
        <v>178</v>
      </c>
      <c r="AE48" s="1" t="s">
        <v>308</v>
      </c>
      <c r="AF48" s="1" t="s">
        <v>196</v>
      </c>
      <c r="AG48" s="1" t="s">
        <v>251</v>
      </c>
      <c r="AH48" s="6">
        <v>2090.7199999999998</v>
      </c>
      <c r="AI48" s="6">
        <v>2.7913484646194924</v>
      </c>
      <c r="AJ48" s="1"/>
      <c r="AK48" s="1"/>
      <c r="AL48" s="1"/>
      <c r="AM48" s="1" t="s">
        <v>304</v>
      </c>
      <c r="AN48" s="1" t="s">
        <v>58</v>
      </c>
      <c r="AO48" s="1"/>
      <c r="AP48" s="1" t="s">
        <v>24</v>
      </c>
      <c r="AQ48" s="1"/>
      <c r="AR48" s="1"/>
      <c r="AS48" s="2"/>
      <c r="AT48" s="1"/>
      <c r="AU48" s="1"/>
      <c r="AV48" s="1"/>
      <c r="AW48" s="1" t="s">
        <v>333</v>
      </c>
      <c r="AX48" s="7">
        <v>43788.685159608678</v>
      </c>
      <c r="AY48" s="1" t="s">
        <v>75</v>
      </c>
      <c r="AZ48" s="6">
        <v>2090.7199999999998</v>
      </c>
      <c r="BA48" s="5">
        <v>43788</v>
      </c>
      <c r="BB48" s="5">
        <v>43830</v>
      </c>
      <c r="BC48" s="5">
        <v>43788</v>
      </c>
      <c r="BD48" s="5">
        <v>43788</v>
      </c>
      <c r="BE48" s="7">
        <v>43830</v>
      </c>
      <c r="BF48" s="1" t="s">
        <v>342</v>
      </c>
      <c r="BG48" s="1"/>
      <c r="BH48" s="1"/>
      <c r="BI48" s="1" t="s">
        <v>36</v>
      </c>
    </row>
    <row r="49" spans="1:61" x14ac:dyDescent="0.25">
      <c r="A49" s="4">
        <v>45</v>
      </c>
      <c r="B49" s="2" t="str">
        <f>HYPERLINK("https://my.zakupki.prom.ua/remote/dispatcher/state_purchase_view/13631624", "UA-2019-11-19-002621-b")</f>
        <v>UA-2019-11-19-002621-b</v>
      </c>
      <c r="C49" s="2" t="s">
        <v>248</v>
      </c>
      <c r="D49" s="1" t="s">
        <v>4</v>
      </c>
      <c r="E49" s="1" t="s">
        <v>4</v>
      </c>
      <c r="F49" s="1"/>
      <c r="G49" s="1" t="s">
        <v>139</v>
      </c>
      <c r="H49" s="1" t="s">
        <v>215</v>
      </c>
      <c r="I49" s="1" t="s">
        <v>308</v>
      </c>
      <c r="J49" s="1" t="s">
        <v>219</v>
      </c>
      <c r="K49" s="1" t="s">
        <v>44</v>
      </c>
      <c r="L49" s="1" t="s">
        <v>290</v>
      </c>
      <c r="M49" s="1" t="s">
        <v>231</v>
      </c>
      <c r="N49" s="1" t="s">
        <v>37</v>
      </c>
      <c r="O49" s="1" t="s">
        <v>37</v>
      </c>
      <c r="P49" s="1" t="s">
        <v>37</v>
      </c>
      <c r="Q49" s="5">
        <v>43788</v>
      </c>
      <c r="R49" s="1"/>
      <c r="S49" s="1"/>
      <c r="T49" s="1"/>
      <c r="U49" s="1"/>
      <c r="V49" s="1" t="s">
        <v>332</v>
      </c>
      <c r="W49" s="4">
        <v>1</v>
      </c>
      <c r="X49" s="6">
        <v>2105.75</v>
      </c>
      <c r="Y49" s="1" t="s">
        <v>248</v>
      </c>
      <c r="Z49" s="4">
        <v>149</v>
      </c>
      <c r="AA49" s="6">
        <v>14.13</v>
      </c>
      <c r="AB49" s="1" t="s">
        <v>346</v>
      </c>
      <c r="AC49" s="1" t="s">
        <v>339</v>
      </c>
      <c r="AD49" s="1" t="s">
        <v>178</v>
      </c>
      <c r="AE49" s="1" t="s">
        <v>308</v>
      </c>
      <c r="AF49" s="1" t="s">
        <v>196</v>
      </c>
      <c r="AG49" s="1" t="s">
        <v>251</v>
      </c>
      <c r="AH49" s="6">
        <v>2105.75</v>
      </c>
      <c r="AI49" s="6">
        <v>14.132550335570469</v>
      </c>
      <c r="AJ49" s="1"/>
      <c r="AK49" s="1"/>
      <c r="AL49" s="1"/>
      <c r="AM49" s="1" t="s">
        <v>304</v>
      </c>
      <c r="AN49" s="1" t="s">
        <v>58</v>
      </c>
      <c r="AO49" s="1"/>
      <c r="AP49" s="1" t="s">
        <v>24</v>
      </c>
      <c r="AQ49" s="1"/>
      <c r="AR49" s="1"/>
      <c r="AS49" s="2"/>
      <c r="AT49" s="1"/>
      <c r="AU49" s="1"/>
      <c r="AV49" s="1"/>
      <c r="AW49" s="1" t="s">
        <v>333</v>
      </c>
      <c r="AX49" s="7">
        <v>43788.678054533506</v>
      </c>
      <c r="AY49" s="1" t="s">
        <v>73</v>
      </c>
      <c r="AZ49" s="6">
        <v>2105.75</v>
      </c>
      <c r="BA49" s="5">
        <v>43788</v>
      </c>
      <c r="BB49" s="5">
        <v>43830</v>
      </c>
      <c r="BC49" s="5">
        <v>43788</v>
      </c>
      <c r="BD49" s="5">
        <v>43788</v>
      </c>
      <c r="BE49" s="7">
        <v>43830</v>
      </c>
      <c r="BF49" s="1" t="s">
        <v>342</v>
      </c>
      <c r="BG49" s="1"/>
      <c r="BH49" s="1"/>
      <c r="BI49" s="1" t="s">
        <v>36</v>
      </c>
    </row>
    <row r="50" spans="1:61" x14ac:dyDescent="0.25">
      <c r="A50" s="4">
        <v>46</v>
      </c>
      <c r="B50" s="2" t="str">
        <f>HYPERLINK("https://my.zakupki.prom.ua/remote/dispatcher/state_purchase_view/13627511", "UA-2019-11-19-002034-b")</f>
        <v>UA-2019-11-19-002034-b</v>
      </c>
      <c r="C50" s="2" t="s">
        <v>248</v>
      </c>
      <c r="D50" s="1" t="s">
        <v>121</v>
      </c>
      <c r="E50" s="1" t="s">
        <v>121</v>
      </c>
      <c r="F50" s="1"/>
      <c r="G50" s="1" t="s">
        <v>121</v>
      </c>
      <c r="H50" s="1" t="s">
        <v>215</v>
      </c>
      <c r="I50" s="1" t="s">
        <v>308</v>
      </c>
      <c r="J50" s="1" t="s">
        <v>219</v>
      </c>
      <c r="K50" s="1" t="s">
        <v>44</v>
      </c>
      <c r="L50" s="1" t="s">
        <v>290</v>
      </c>
      <c r="M50" s="1" t="s">
        <v>231</v>
      </c>
      <c r="N50" s="1" t="s">
        <v>37</v>
      </c>
      <c r="O50" s="1" t="s">
        <v>37</v>
      </c>
      <c r="P50" s="1" t="s">
        <v>37</v>
      </c>
      <c r="Q50" s="5">
        <v>43788</v>
      </c>
      <c r="R50" s="1"/>
      <c r="S50" s="1"/>
      <c r="T50" s="1"/>
      <c r="U50" s="1"/>
      <c r="V50" s="1" t="s">
        <v>332</v>
      </c>
      <c r="W50" s="4">
        <v>1</v>
      </c>
      <c r="X50" s="6">
        <v>2700</v>
      </c>
      <c r="Y50" s="1" t="s">
        <v>248</v>
      </c>
      <c r="Z50" s="4">
        <v>1</v>
      </c>
      <c r="AA50" s="6">
        <v>2700</v>
      </c>
      <c r="AB50" s="1" t="s">
        <v>344</v>
      </c>
      <c r="AC50" s="1" t="s">
        <v>339</v>
      </c>
      <c r="AD50" s="1" t="s">
        <v>178</v>
      </c>
      <c r="AE50" s="1" t="s">
        <v>251</v>
      </c>
      <c r="AF50" s="1" t="s">
        <v>196</v>
      </c>
      <c r="AG50" s="1" t="s">
        <v>251</v>
      </c>
      <c r="AH50" s="6">
        <v>2700</v>
      </c>
      <c r="AI50" s="6">
        <v>2700</v>
      </c>
      <c r="AJ50" s="1"/>
      <c r="AK50" s="1"/>
      <c r="AL50" s="1"/>
      <c r="AM50" s="1" t="s">
        <v>186</v>
      </c>
      <c r="AN50" s="1" t="s">
        <v>94</v>
      </c>
      <c r="AO50" s="1"/>
      <c r="AP50" s="1" t="s">
        <v>27</v>
      </c>
      <c r="AQ50" s="1"/>
      <c r="AR50" s="1"/>
      <c r="AS50" s="2"/>
      <c r="AT50" s="1"/>
      <c r="AU50" s="1"/>
      <c r="AV50" s="1"/>
      <c r="AW50" s="1" t="s">
        <v>333</v>
      </c>
      <c r="AX50" s="7">
        <v>43788.633700675251</v>
      </c>
      <c r="AY50" s="1" t="s">
        <v>93</v>
      </c>
      <c r="AZ50" s="6">
        <v>2700</v>
      </c>
      <c r="BA50" s="5">
        <v>43788</v>
      </c>
      <c r="BB50" s="5">
        <v>43830</v>
      </c>
      <c r="BC50" s="5">
        <v>43788</v>
      </c>
      <c r="BD50" s="5">
        <v>43788</v>
      </c>
      <c r="BE50" s="7">
        <v>43830</v>
      </c>
      <c r="BF50" s="1" t="s">
        <v>342</v>
      </c>
      <c r="BG50" s="1"/>
      <c r="BH50" s="1"/>
      <c r="BI50" s="1" t="s">
        <v>36</v>
      </c>
    </row>
    <row r="51" spans="1:61" x14ac:dyDescent="0.25">
      <c r="A51" s="4">
        <v>47</v>
      </c>
      <c r="B51" s="2" t="str">
        <f>HYPERLINK("https://my.zakupki.prom.ua/remote/dispatcher/state_purchase_view/13535004", "UA-2019-11-12-003316-b")</f>
        <v>UA-2019-11-12-003316-b</v>
      </c>
      <c r="C51" s="2" t="s">
        <v>248</v>
      </c>
      <c r="D51" s="1" t="s">
        <v>6</v>
      </c>
      <c r="E51" s="1" t="s">
        <v>6</v>
      </c>
      <c r="F51" s="1"/>
      <c r="G51" s="1" t="s">
        <v>62</v>
      </c>
      <c r="H51" s="1" t="s">
        <v>215</v>
      </c>
      <c r="I51" s="1" t="s">
        <v>308</v>
      </c>
      <c r="J51" s="1" t="s">
        <v>219</v>
      </c>
      <c r="K51" s="1" t="s">
        <v>44</v>
      </c>
      <c r="L51" s="1" t="s">
        <v>290</v>
      </c>
      <c r="M51" s="1" t="s">
        <v>231</v>
      </c>
      <c r="N51" s="1" t="s">
        <v>37</v>
      </c>
      <c r="O51" s="1" t="s">
        <v>37</v>
      </c>
      <c r="P51" s="1" t="s">
        <v>37</v>
      </c>
      <c r="Q51" s="5">
        <v>43781</v>
      </c>
      <c r="R51" s="1"/>
      <c r="S51" s="1"/>
      <c r="T51" s="1"/>
      <c r="U51" s="1"/>
      <c r="V51" s="1" t="s">
        <v>332</v>
      </c>
      <c r="W51" s="4">
        <v>1</v>
      </c>
      <c r="X51" s="6">
        <v>260</v>
      </c>
      <c r="Y51" s="1" t="s">
        <v>248</v>
      </c>
      <c r="Z51" s="4">
        <v>1</v>
      </c>
      <c r="AA51" s="6">
        <v>260</v>
      </c>
      <c r="AB51" s="1" t="s">
        <v>347</v>
      </c>
      <c r="AC51" s="1" t="s">
        <v>339</v>
      </c>
      <c r="AD51" s="1" t="s">
        <v>178</v>
      </c>
      <c r="AE51" s="1" t="s">
        <v>251</v>
      </c>
      <c r="AF51" s="1" t="s">
        <v>196</v>
      </c>
      <c r="AG51" s="1" t="s">
        <v>251</v>
      </c>
      <c r="AH51" s="6">
        <v>260</v>
      </c>
      <c r="AI51" s="6">
        <v>260</v>
      </c>
      <c r="AJ51" s="1"/>
      <c r="AK51" s="1"/>
      <c r="AL51" s="1"/>
      <c r="AM51" s="1" t="s">
        <v>324</v>
      </c>
      <c r="AN51" s="1" t="s">
        <v>143</v>
      </c>
      <c r="AO51" s="1"/>
      <c r="AP51" s="1" t="s">
        <v>23</v>
      </c>
      <c r="AQ51" s="1"/>
      <c r="AR51" s="1"/>
      <c r="AS51" s="2"/>
      <c r="AT51" s="1"/>
      <c r="AU51" s="1"/>
      <c r="AV51" s="1"/>
      <c r="AW51" s="1" t="s">
        <v>333</v>
      </c>
      <c r="AX51" s="7">
        <v>43781.682710365545</v>
      </c>
      <c r="AY51" s="1" t="s">
        <v>92</v>
      </c>
      <c r="AZ51" s="6">
        <v>260</v>
      </c>
      <c r="BA51" s="5">
        <v>43781</v>
      </c>
      <c r="BB51" s="5">
        <v>43830</v>
      </c>
      <c r="BC51" s="5">
        <v>43781</v>
      </c>
      <c r="BD51" s="5">
        <v>43781</v>
      </c>
      <c r="BE51" s="7">
        <v>43830</v>
      </c>
      <c r="BF51" s="1" t="s">
        <v>342</v>
      </c>
      <c r="BG51" s="1"/>
      <c r="BH51" s="1"/>
      <c r="BI51" s="1" t="s">
        <v>36</v>
      </c>
    </row>
    <row r="52" spans="1:61" x14ac:dyDescent="0.25">
      <c r="A52" s="4">
        <v>48</v>
      </c>
      <c r="B52" s="2" t="str">
        <f>HYPERLINK("https://my.zakupki.prom.ua/remote/dispatcher/state_purchase_view/13534596", "UA-2019-11-12-003252-b")</f>
        <v>UA-2019-11-12-003252-b</v>
      </c>
      <c r="C52" s="2" t="s">
        <v>248</v>
      </c>
      <c r="D52" s="1" t="s">
        <v>0</v>
      </c>
      <c r="E52" s="1" t="s">
        <v>0</v>
      </c>
      <c r="F52" s="1"/>
      <c r="G52" s="1" t="s">
        <v>61</v>
      </c>
      <c r="H52" s="1" t="s">
        <v>215</v>
      </c>
      <c r="I52" s="1" t="s">
        <v>308</v>
      </c>
      <c r="J52" s="1" t="s">
        <v>219</v>
      </c>
      <c r="K52" s="1" t="s">
        <v>44</v>
      </c>
      <c r="L52" s="1" t="s">
        <v>290</v>
      </c>
      <c r="M52" s="1" t="s">
        <v>231</v>
      </c>
      <c r="N52" s="1" t="s">
        <v>37</v>
      </c>
      <c r="O52" s="1" t="s">
        <v>37</v>
      </c>
      <c r="P52" s="1" t="s">
        <v>37</v>
      </c>
      <c r="Q52" s="5">
        <v>43781</v>
      </c>
      <c r="R52" s="1"/>
      <c r="S52" s="1"/>
      <c r="T52" s="1"/>
      <c r="U52" s="1"/>
      <c r="V52" s="1" t="s">
        <v>332</v>
      </c>
      <c r="W52" s="4">
        <v>1</v>
      </c>
      <c r="X52" s="6">
        <v>800</v>
      </c>
      <c r="Y52" s="1" t="s">
        <v>248</v>
      </c>
      <c r="Z52" s="4">
        <v>10</v>
      </c>
      <c r="AA52" s="6">
        <v>80</v>
      </c>
      <c r="AB52" s="1" t="s">
        <v>347</v>
      </c>
      <c r="AC52" s="1" t="s">
        <v>339</v>
      </c>
      <c r="AD52" s="1" t="s">
        <v>178</v>
      </c>
      <c r="AE52" s="1" t="s">
        <v>251</v>
      </c>
      <c r="AF52" s="1" t="s">
        <v>196</v>
      </c>
      <c r="AG52" s="1" t="s">
        <v>251</v>
      </c>
      <c r="AH52" s="6">
        <v>800</v>
      </c>
      <c r="AI52" s="6">
        <v>80</v>
      </c>
      <c r="AJ52" s="1"/>
      <c r="AK52" s="1"/>
      <c r="AL52" s="1"/>
      <c r="AM52" s="1" t="s">
        <v>324</v>
      </c>
      <c r="AN52" s="1" t="s">
        <v>143</v>
      </c>
      <c r="AO52" s="1"/>
      <c r="AP52" s="1" t="s">
        <v>23</v>
      </c>
      <c r="AQ52" s="1"/>
      <c r="AR52" s="1"/>
      <c r="AS52" s="2"/>
      <c r="AT52" s="1"/>
      <c r="AU52" s="1"/>
      <c r="AV52" s="1"/>
      <c r="AW52" s="1" t="s">
        <v>333</v>
      </c>
      <c r="AX52" s="7">
        <v>43781.674740164759</v>
      </c>
      <c r="AY52" s="1" t="s">
        <v>91</v>
      </c>
      <c r="AZ52" s="6">
        <v>800</v>
      </c>
      <c r="BA52" s="5">
        <v>43781</v>
      </c>
      <c r="BB52" s="5">
        <v>43830</v>
      </c>
      <c r="BC52" s="5">
        <v>43781</v>
      </c>
      <c r="BD52" s="5">
        <v>43781</v>
      </c>
      <c r="BE52" s="7">
        <v>43830</v>
      </c>
      <c r="BF52" s="1" t="s">
        <v>342</v>
      </c>
      <c r="BG52" s="1"/>
      <c r="BH52" s="1"/>
      <c r="BI52" s="1" t="s">
        <v>36</v>
      </c>
    </row>
    <row r="53" spans="1:61" x14ac:dyDescent="0.25">
      <c r="A53" s="4">
        <v>49</v>
      </c>
      <c r="B53" s="2" t="str">
        <f>HYPERLINK("https://my.zakupki.prom.ua/remote/dispatcher/state_purchase_view/13534069", "UA-2019-11-12-003173-b")</f>
        <v>UA-2019-11-12-003173-b</v>
      </c>
      <c r="C53" s="2" t="s">
        <v>248</v>
      </c>
      <c r="D53" s="1" t="s">
        <v>286</v>
      </c>
      <c r="E53" s="1" t="s">
        <v>286</v>
      </c>
      <c r="F53" s="1"/>
      <c r="G53" s="1" t="s">
        <v>138</v>
      </c>
      <c r="H53" s="1" t="s">
        <v>215</v>
      </c>
      <c r="I53" s="1" t="s">
        <v>308</v>
      </c>
      <c r="J53" s="1" t="s">
        <v>219</v>
      </c>
      <c r="K53" s="1" t="s">
        <v>44</v>
      </c>
      <c r="L53" s="1" t="s">
        <v>290</v>
      </c>
      <c r="M53" s="1" t="s">
        <v>231</v>
      </c>
      <c r="N53" s="1" t="s">
        <v>37</v>
      </c>
      <c r="O53" s="1" t="s">
        <v>37</v>
      </c>
      <c r="P53" s="1" t="s">
        <v>37</v>
      </c>
      <c r="Q53" s="5">
        <v>43781</v>
      </c>
      <c r="R53" s="1"/>
      <c r="S53" s="1"/>
      <c r="T53" s="1"/>
      <c r="U53" s="1"/>
      <c r="V53" s="1" t="s">
        <v>332</v>
      </c>
      <c r="W53" s="4">
        <v>1</v>
      </c>
      <c r="X53" s="6">
        <v>6647.78</v>
      </c>
      <c r="Y53" s="1" t="s">
        <v>248</v>
      </c>
      <c r="Z53" s="4">
        <v>10</v>
      </c>
      <c r="AA53" s="6">
        <v>664.78</v>
      </c>
      <c r="AB53" s="1" t="s">
        <v>335</v>
      </c>
      <c r="AC53" s="1" t="s">
        <v>339</v>
      </c>
      <c r="AD53" s="1" t="s">
        <v>178</v>
      </c>
      <c r="AE53" s="1" t="s">
        <v>251</v>
      </c>
      <c r="AF53" s="1" t="s">
        <v>196</v>
      </c>
      <c r="AG53" s="1" t="s">
        <v>251</v>
      </c>
      <c r="AH53" s="6">
        <v>6647.78</v>
      </c>
      <c r="AI53" s="6">
        <v>664.77800000000002</v>
      </c>
      <c r="AJ53" s="1"/>
      <c r="AK53" s="1"/>
      <c r="AL53" s="1"/>
      <c r="AM53" s="1" t="s">
        <v>221</v>
      </c>
      <c r="AN53" s="1" t="s">
        <v>88</v>
      </c>
      <c r="AO53" s="1"/>
      <c r="AP53" s="1" t="s">
        <v>15</v>
      </c>
      <c r="AQ53" s="1"/>
      <c r="AR53" s="1"/>
      <c r="AS53" s="2"/>
      <c r="AT53" s="1"/>
      <c r="AU53" s="1"/>
      <c r="AV53" s="1"/>
      <c r="AW53" s="1" t="s">
        <v>333</v>
      </c>
      <c r="AX53" s="7">
        <v>43781.666183253416</v>
      </c>
      <c r="AY53" s="1" t="s">
        <v>174</v>
      </c>
      <c r="AZ53" s="6">
        <v>6647.78</v>
      </c>
      <c r="BA53" s="5">
        <v>43781</v>
      </c>
      <c r="BB53" s="5">
        <v>43830</v>
      </c>
      <c r="BC53" s="5">
        <v>43781</v>
      </c>
      <c r="BD53" s="5">
        <v>43781</v>
      </c>
      <c r="BE53" s="7">
        <v>43830</v>
      </c>
      <c r="BF53" s="1" t="s">
        <v>342</v>
      </c>
      <c r="BG53" s="1"/>
      <c r="BH53" s="1"/>
      <c r="BI53" s="1" t="s">
        <v>36</v>
      </c>
    </row>
    <row r="54" spans="1:61" x14ac:dyDescent="0.25">
      <c r="A54" s="4">
        <v>50</v>
      </c>
      <c r="B54" s="2" t="str">
        <f>HYPERLINK("https://my.zakupki.prom.ua/remote/dispatcher/state_purchase_view/13533623", "UA-2019-11-12-003083-b")</f>
        <v>UA-2019-11-12-003083-b</v>
      </c>
      <c r="C54" s="2" t="s">
        <v>248</v>
      </c>
      <c r="D54" s="1" t="s">
        <v>280</v>
      </c>
      <c r="E54" s="1" t="s">
        <v>245</v>
      </c>
      <c r="F54" s="1"/>
      <c r="G54" s="1" t="s">
        <v>130</v>
      </c>
      <c r="H54" s="1" t="s">
        <v>215</v>
      </c>
      <c r="I54" s="1" t="s">
        <v>308</v>
      </c>
      <c r="J54" s="1" t="s">
        <v>219</v>
      </c>
      <c r="K54" s="1" t="s">
        <v>44</v>
      </c>
      <c r="L54" s="1" t="s">
        <v>290</v>
      </c>
      <c r="M54" s="1" t="s">
        <v>231</v>
      </c>
      <c r="N54" s="1" t="s">
        <v>37</v>
      </c>
      <c r="O54" s="1" t="s">
        <v>37</v>
      </c>
      <c r="P54" s="1" t="s">
        <v>37</v>
      </c>
      <c r="Q54" s="5">
        <v>43781</v>
      </c>
      <c r="R54" s="1"/>
      <c r="S54" s="1"/>
      <c r="T54" s="1"/>
      <c r="U54" s="1"/>
      <c r="V54" s="1" t="s">
        <v>332</v>
      </c>
      <c r="W54" s="4">
        <v>1</v>
      </c>
      <c r="X54" s="6">
        <v>434</v>
      </c>
      <c r="Y54" s="1" t="s">
        <v>248</v>
      </c>
      <c r="Z54" s="4">
        <v>3</v>
      </c>
      <c r="AA54" s="6">
        <v>144.66999999999999</v>
      </c>
      <c r="AB54" s="1" t="s">
        <v>345</v>
      </c>
      <c r="AC54" s="1" t="s">
        <v>339</v>
      </c>
      <c r="AD54" s="1" t="s">
        <v>178</v>
      </c>
      <c r="AE54" s="1" t="s">
        <v>251</v>
      </c>
      <c r="AF54" s="1" t="s">
        <v>196</v>
      </c>
      <c r="AG54" s="1" t="s">
        <v>251</v>
      </c>
      <c r="AH54" s="6">
        <v>434</v>
      </c>
      <c r="AI54" s="6">
        <v>144.66666666666666</v>
      </c>
      <c r="AJ54" s="1"/>
      <c r="AK54" s="1"/>
      <c r="AL54" s="1"/>
      <c r="AM54" s="1" t="s">
        <v>221</v>
      </c>
      <c r="AN54" s="1" t="s">
        <v>88</v>
      </c>
      <c r="AO54" s="1"/>
      <c r="AP54" s="1" t="s">
        <v>15</v>
      </c>
      <c r="AQ54" s="1"/>
      <c r="AR54" s="1"/>
      <c r="AS54" s="2"/>
      <c r="AT54" s="1"/>
      <c r="AU54" s="1"/>
      <c r="AV54" s="1"/>
      <c r="AW54" s="1" t="s">
        <v>333</v>
      </c>
      <c r="AX54" s="7">
        <v>43781.660520172278</v>
      </c>
      <c r="AY54" s="1" t="s">
        <v>41</v>
      </c>
      <c r="AZ54" s="6">
        <v>434</v>
      </c>
      <c r="BA54" s="5">
        <v>43781</v>
      </c>
      <c r="BB54" s="5">
        <v>43830</v>
      </c>
      <c r="BC54" s="5">
        <v>43781</v>
      </c>
      <c r="BD54" s="5">
        <v>43781</v>
      </c>
      <c r="BE54" s="7">
        <v>43830</v>
      </c>
      <c r="BF54" s="1" t="s">
        <v>342</v>
      </c>
      <c r="BG54" s="1"/>
      <c r="BH54" s="1"/>
      <c r="BI54" s="1" t="s">
        <v>36</v>
      </c>
    </row>
    <row r="55" spans="1:61" x14ac:dyDescent="0.25">
      <c r="A55" s="4">
        <v>51</v>
      </c>
      <c r="B55" s="2" t="str">
        <f>HYPERLINK("https://my.zakupki.prom.ua/remote/dispatcher/state_purchase_view/13530429", "UA-2019-11-12-002475-b")</f>
        <v>UA-2019-11-12-002475-b</v>
      </c>
      <c r="C55" s="2" t="s">
        <v>248</v>
      </c>
      <c r="D55" s="1" t="s">
        <v>2</v>
      </c>
      <c r="E55" s="1" t="s">
        <v>270</v>
      </c>
      <c r="F55" s="1"/>
      <c r="G55" s="1" t="s">
        <v>169</v>
      </c>
      <c r="H55" s="1" t="s">
        <v>215</v>
      </c>
      <c r="I55" s="1" t="s">
        <v>308</v>
      </c>
      <c r="J55" s="1" t="s">
        <v>219</v>
      </c>
      <c r="K55" s="1" t="s">
        <v>44</v>
      </c>
      <c r="L55" s="1" t="s">
        <v>290</v>
      </c>
      <c r="M55" s="1" t="s">
        <v>231</v>
      </c>
      <c r="N55" s="1" t="s">
        <v>37</v>
      </c>
      <c r="O55" s="1" t="s">
        <v>37</v>
      </c>
      <c r="P55" s="1" t="s">
        <v>37</v>
      </c>
      <c r="Q55" s="5">
        <v>43781</v>
      </c>
      <c r="R55" s="1"/>
      <c r="S55" s="1"/>
      <c r="T55" s="1"/>
      <c r="U55" s="1"/>
      <c r="V55" s="1" t="s">
        <v>332</v>
      </c>
      <c r="W55" s="4">
        <v>1</v>
      </c>
      <c r="X55" s="6">
        <v>2218.91</v>
      </c>
      <c r="Y55" s="1" t="s">
        <v>248</v>
      </c>
      <c r="Z55" s="4">
        <v>1</v>
      </c>
      <c r="AA55" s="6">
        <v>2218.91</v>
      </c>
      <c r="AB55" s="1" t="s">
        <v>343</v>
      </c>
      <c r="AC55" s="1" t="s">
        <v>339</v>
      </c>
      <c r="AD55" s="1" t="s">
        <v>178</v>
      </c>
      <c r="AE55" s="1" t="s">
        <v>251</v>
      </c>
      <c r="AF55" s="1" t="s">
        <v>196</v>
      </c>
      <c r="AG55" s="1" t="s">
        <v>251</v>
      </c>
      <c r="AH55" s="6">
        <v>2218.91</v>
      </c>
      <c r="AI55" s="6">
        <v>2218.91</v>
      </c>
      <c r="AJ55" s="1"/>
      <c r="AK55" s="1"/>
      <c r="AL55" s="1"/>
      <c r="AM55" s="1" t="s">
        <v>165</v>
      </c>
      <c r="AN55" s="1" t="s">
        <v>145</v>
      </c>
      <c r="AO55" s="1"/>
      <c r="AP55" s="1" t="s">
        <v>16</v>
      </c>
      <c r="AQ55" s="1"/>
      <c r="AR55" s="1"/>
      <c r="AS55" s="2"/>
      <c r="AT55" s="1"/>
      <c r="AU55" s="1"/>
      <c r="AV55" s="1"/>
      <c r="AW55" s="1" t="s">
        <v>333</v>
      </c>
      <c r="AX55" s="7">
        <v>43781.623597631587</v>
      </c>
      <c r="AY55" s="1" t="s">
        <v>46</v>
      </c>
      <c r="AZ55" s="6">
        <v>2218.91</v>
      </c>
      <c r="BA55" s="5">
        <v>43781</v>
      </c>
      <c r="BB55" s="5">
        <v>43830</v>
      </c>
      <c r="BC55" s="5">
        <v>43781</v>
      </c>
      <c r="BD55" s="5">
        <v>43781</v>
      </c>
      <c r="BE55" s="7">
        <v>43830</v>
      </c>
      <c r="BF55" s="1" t="s">
        <v>342</v>
      </c>
      <c r="BG55" s="1"/>
      <c r="BH55" s="1"/>
      <c r="BI55" s="1" t="s">
        <v>36</v>
      </c>
    </row>
    <row r="56" spans="1:61" x14ac:dyDescent="0.25">
      <c r="A56" s="4">
        <v>52</v>
      </c>
      <c r="B56" s="2" t="str">
        <f>HYPERLINK("https://my.zakupki.prom.ua/remote/dispatcher/state_purchase_view/13529619", "UA-2019-11-12-002094-b")</f>
        <v>UA-2019-11-12-002094-b</v>
      </c>
      <c r="C56" s="2" t="s">
        <v>248</v>
      </c>
      <c r="D56" s="1" t="s">
        <v>240</v>
      </c>
      <c r="E56" s="1" t="s">
        <v>240</v>
      </c>
      <c r="F56" s="1"/>
      <c r="G56" s="1" t="s">
        <v>60</v>
      </c>
      <c r="H56" s="1" t="s">
        <v>215</v>
      </c>
      <c r="I56" s="1" t="s">
        <v>308</v>
      </c>
      <c r="J56" s="1" t="s">
        <v>219</v>
      </c>
      <c r="K56" s="1" t="s">
        <v>44</v>
      </c>
      <c r="L56" s="1" t="s">
        <v>290</v>
      </c>
      <c r="M56" s="1" t="s">
        <v>231</v>
      </c>
      <c r="N56" s="1" t="s">
        <v>37</v>
      </c>
      <c r="O56" s="1" t="s">
        <v>37</v>
      </c>
      <c r="P56" s="1" t="s">
        <v>37</v>
      </c>
      <c r="Q56" s="5">
        <v>43781</v>
      </c>
      <c r="R56" s="1"/>
      <c r="S56" s="1"/>
      <c r="T56" s="1"/>
      <c r="U56" s="1"/>
      <c r="V56" s="1" t="s">
        <v>332</v>
      </c>
      <c r="W56" s="4">
        <v>1</v>
      </c>
      <c r="X56" s="6">
        <v>3350</v>
      </c>
      <c r="Y56" s="1" t="s">
        <v>248</v>
      </c>
      <c r="Z56" s="4">
        <v>500</v>
      </c>
      <c r="AA56" s="6">
        <v>6.7</v>
      </c>
      <c r="AB56" s="1" t="s">
        <v>347</v>
      </c>
      <c r="AC56" s="1" t="s">
        <v>339</v>
      </c>
      <c r="AD56" s="1" t="s">
        <v>178</v>
      </c>
      <c r="AE56" s="1" t="s">
        <v>251</v>
      </c>
      <c r="AF56" s="1" t="s">
        <v>196</v>
      </c>
      <c r="AG56" s="1" t="s">
        <v>251</v>
      </c>
      <c r="AH56" s="6">
        <v>3350</v>
      </c>
      <c r="AI56" s="6">
        <v>6.7</v>
      </c>
      <c r="AJ56" s="1"/>
      <c r="AK56" s="1"/>
      <c r="AL56" s="1"/>
      <c r="AM56" s="1" t="s">
        <v>316</v>
      </c>
      <c r="AN56" s="1" t="s">
        <v>54</v>
      </c>
      <c r="AO56" s="1"/>
      <c r="AP56" s="1" t="s">
        <v>16</v>
      </c>
      <c r="AQ56" s="1"/>
      <c r="AR56" s="1"/>
      <c r="AS56" s="2"/>
      <c r="AT56" s="1"/>
      <c r="AU56" s="1"/>
      <c r="AV56" s="1"/>
      <c r="AW56" s="1" t="s">
        <v>333</v>
      </c>
      <c r="AX56" s="7">
        <v>43781.59574420729</v>
      </c>
      <c r="AY56" s="1" t="s">
        <v>89</v>
      </c>
      <c r="AZ56" s="6">
        <v>3350</v>
      </c>
      <c r="BA56" s="5">
        <v>43781</v>
      </c>
      <c r="BB56" s="5">
        <v>43830</v>
      </c>
      <c r="BC56" s="5">
        <v>43781</v>
      </c>
      <c r="BD56" s="5">
        <v>43781</v>
      </c>
      <c r="BE56" s="7">
        <v>43830</v>
      </c>
      <c r="BF56" s="1" t="s">
        <v>342</v>
      </c>
      <c r="BG56" s="1"/>
      <c r="BH56" s="1"/>
      <c r="BI56" s="1" t="s">
        <v>36</v>
      </c>
    </row>
    <row r="57" spans="1:61" x14ac:dyDescent="0.25">
      <c r="A57" s="4">
        <v>53</v>
      </c>
      <c r="B57" s="2" t="str">
        <f>HYPERLINK("https://my.zakupki.prom.ua/remote/dispatcher/state_purchase_view/13528856", "UA-2019-11-12-001919-b")</f>
        <v>UA-2019-11-12-001919-b</v>
      </c>
      <c r="C57" s="2" t="s">
        <v>248</v>
      </c>
      <c r="D57" s="1" t="s">
        <v>336</v>
      </c>
      <c r="E57" s="1" t="s">
        <v>336</v>
      </c>
      <c r="F57" s="1"/>
      <c r="G57" s="1" t="s">
        <v>155</v>
      </c>
      <c r="H57" s="1" t="s">
        <v>215</v>
      </c>
      <c r="I57" s="1" t="s">
        <v>308</v>
      </c>
      <c r="J57" s="1" t="s">
        <v>219</v>
      </c>
      <c r="K57" s="1" t="s">
        <v>44</v>
      </c>
      <c r="L57" s="1" t="s">
        <v>290</v>
      </c>
      <c r="M57" s="1" t="s">
        <v>231</v>
      </c>
      <c r="N57" s="1" t="s">
        <v>37</v>
      </c>
      <c r="O57" s="1" t="s">
        <v>37</v>
      </c>
      <c r="P57" s="1" t="s">
        <v>37</v>
      </c>
      <c r="Q57" s="5">
        <v>43781</v>
      </c>
      <c r="R57" s="1"/>
      <c r="S57" s="1"/>
      <c r="T57" s="1"/>
      <c r="U57" s="1"/>
      <c r="V57" s="1" t="s">
        <v>332</v>
      </c>
      <c r="W57" s="4">
        <v>1</v>
      </c>
      <c r="X57" s="6">
        <v>4880</v>
      </c>
      <c r="Y57" s="1" t="s">
        <v>248</v>
      </c>
      <c r="Z57" s="4">
        <v>24</v>
      </c>
      <c r="AA57" s="6">
        <v>203.33</v>
      </c>
      <c r="AB57" s="1" t="s">
        <v>337</v>
      </c>
      <c r="AC57" s="1" t="s">
        <v>339</v>
      </c>
      <c r="AD57" s="1" t="s">
        <v>178</v>
      </c>
      <c r="AE57" s="1" t="s">
        <v>251</v>
      </c>
      <c r="AF57" s="1" t="s">
        <v>196</v>
      </c>
      <c r="AG57" s="1" t="s">
        <v>251</v>
      </c>
      <c r="AH57" s="6">
        <v>4880</v>
      </c>
      <c r="AI57" s="6">
        <v>203.33333333333334</v>
      </c>
      <c r="AJ57" s="1"/>
      <c r="AK57" s="1"/>
      <c r="AL57" s="1"/>
      <c r="AM57" s="1" t="s">
        <v>317</v>
      </c>
      <c r="AN57" s="1" t="s">
        <v>72</v>
      </c>
      <c r="AO57" s="1"/>
      <c r="AP57" s="1" t="s">
        <v>16</v>
      </c>
      <c r="AQ57" s="1"/>
      <c r="AR57" s="1"/>
      <c r="AS57" s="2"/>
      <c r="AT57" s="1"/>
      <c r="AU57" s="1"/>
      <c r="AV57" s="1"/>
      <c r="AW57" s="1" t="s">
        <v>333</v>
      </c>
      <c r="AX57" s="7">
        <v>43781.580729122987</v>
      </c>
      <c r="AY57" s="1" t="s">
        <v>87</v>
      </c>
      <c r="AZ57" s="6">
        <v>4880</v>
      </c>
      <c r="BA57" s="5">
        <v>43781</v>
      </c>
      <c r="BB57" s="5">
        <v>43830</v>
      </c>
      <c r="BC57" s="5">
        <v>43781</v>
      </c>
      <c r="BD57" s="5">
        <v>43781</v>
      </c>
      <c r="BE57" s="7">
        <v>43830</v>
      </c>
      <c r="BF57" s="1" t="s">
        <v>342</v>
      </c>
      <c r="BG57" s="1"/>
      <c r="BH57" s="1"/>
      <c r="BI57" s="1" t="s">
        <v>36</v>
      </c>
    </row>
    <row r="58" spans="1:61" x14ac:dyDescent="0.25">
      <c r="A58" s="4">
        <v>54</v>
      </c>
      <c r="B58" s="2" t="str">
        <f>HYPERLINK("https://my.zakupki.prom.ua/remote/dispatcher/state_purchase_view/13500065", "UA-2019-11-08-003204-b")</f>
        <v>UA-2019-11-08-003204-b</v>
      </c>
      <c r="C58" s="2" t="s">
        <v>248</v>
      </c>
      <c r="D58" s="1" t="s">
        <v>280</v>
      </c>
      <c r="E58" s="1" t="s">
        <v>279</v>
      </c>
      <c r="F58" s="1"/>
      <c r="G58" s="1" t="s">
        <v>130</v>
      </c>
      <c r="H58" s="1" t="s">
        <v>215</v>
      </c>
      <c r="I58" s="1" t="s">
        <v>308</v>
      </c>
      <c r="J58" s="1" t="s">
        <v>219</v>
      </c>
      <c r="K58" s="1" t="s">
        <v>44</v>
      </c>
      <c r="L58" s="1" t="s">
        <v>290</v>
      </c>
      <c r="M58" s="1" t="s">
        <v>231</v>
      </c>
      <c r="N58" s="1" t="s">
        <v>37</v>
      </c>
      <c r="O58" s="1" t="s">
        <v>37</v>
      </c>
      <c r="P58" s="1" t="s">
        <v>37</v>
      </c>
      <c r="Q58" s="5">
        <v>43777</v>
      </c>
      <c r="R58" s="1"/>
      <c r="S58" s="1"/>
      <c r="T58" s="1"/>
      <c r="U58" s="1"/>
      <c r="V58" s="1" t="s">
        <v>332</v>
      </c>
      <c r="W58" s="4">
        <v>1</v>
      </c>
      <c r="X58" s="6">
        <v>5392.8</v>
      </c>
      <c r="Y58" s="1" t="s">
        <v>248</v>
      </c>
      <c r="Z58" s="4">
        <v>600</v>
      </c>
      <c r="AA58" s="6">
        <v>8.99</v>
      </c>
      <c r="AB58" s="1" t="s">
        <v>347</v>
      </c>
      <c r="AC58" s="1" t="s">
        <v>339</v>
      </c>
      <c r="AD58" s="1" t="s">
        <v>178</v>
      </c>
      <c r="AE58" s="1" t="s">
        <v>308</v>
      </c>
      <c r="AF58" s="1" t="s">
        <v>196</v>
      </c>
      <c r="AG58" s="1" t="s">
        <v>251</v>
      </c>
      <c r="AH58" s="6">
        <v>5392.8</v>
      </c>
      <c r="AI58" s="6">
        <v>8.9879999999999995</v>
      </c>
      <c r="AJ58" s="1"/>
      <c r="AK58" s="1"/>
      <c r="AL58" s="1"/>
      <c r="AM58" s="1" t="s">
        <v>306</v>
      </c>
      <c r="AN58" s="1" t="s">
        <v>144</v>
      </c>
      <c r="AO58" s="1"/>
      <c r="AP58" s="1" t="s">
        <v>30</v>
      </c>
      <c r="AQ58" s="1"/>
      <c r="AR58" s="1"/>
      <c r="AS58" s="2"/>
      <c r="AT58" s="1"/>
      <c r="AU58" s="1"/>
      <c r="AV58" s="1"/>
      <c r="AW58" s="1" t="s">
        <v>333</v>
      </c>
      <c r="AX58" s="7">
        <v>43777.714352349387</v>
      </c>
      <c r="AY58" s="1" t="s">
        <v>71</v>
      </c>
      <c r="AZ58" s="6">
        <v>5392.8</v>
      </c>
      <c r="BA58" s="5">
        <v>43777</v>
      </c>
      <c r="BB58" s="5">
        <v>43830</v>
      </c>
      <c r="BC58" s="5">
        <v>43777</v>
      </c>
      <c r="BD58" s="5">
        <v>43777</v>
      </c>
      <c r="BE58" s="7">
        <v>43830</v>
      </c>
      <c r="BF58" s="1" t="s">
        <v>342</v>
      </c>
      <c r="BG58" s="1"/>
      <c r="BH58" s="1"/>
      <c r="BI58" s="1" t="s">
        <v>36</v>
      </c>
    </row>
    <row r="59" spans="1:61" x14ac:dyDescent="0.25">
      <c r="A59" s="4">
        <v>55</v>
      </c>
      <c r="B59" s="2" t="str">
        <f>HYPERLINK("https://my.zakupki.prom.ua/remote/dispatcher/state_purchase_view/13499555", "UA-2019-11-08-003143-b")</f>
        <v>UA-2019-11-08-003143-b</v>
      </c>
      <c r="C59" s="2" t="s">
        <v>248</v>
      </c>
      <c r="D59" s="1" t="s">
        <v>286</v>
      </c>
      <c r="E59" s="1" t="s">
        <v>286</v>
      </c>
      <c r="F59" s="1"/>
      <c r="G59" s="1" t="s">
        <v>138</v>
      </c>
      <c r="H59" s="1" t="s">
        <v>215</v>
      </c>
      <c r="I59" s="1" t="s">
        <v>308</v>
      </c>
      <c r="J59" s="1" t="s">
        <v>219</v>
      </c>
      <c r="K59" s="1" t="s">
        <v>44</v>
      </c>
      <c r="L59" s="1" t="s">
        <v>290</v>
      </c>
      <c r="M59" s="1" t="s">
        <v>231</v>
      </c>
      <c r="N59" s="1" t="s">
        <v>37</v>
      </c>
      <c r="O59" s="1" t="s">
        <v>37</v>
      </c>
      <c r="P59" s="1" t="s">
        <v>37</v>
      </c>
      <c r="Q59" s="5">
        <v>43777</v>
      </c>
      <c r="R59" s="1"/>
      <c r="S59" s="1"/>
      <c r="T59" s="1"/>
      <c r="U59" s="1"/>
      <c r="V59" s="1" t="s">
        <v>332</v>
      </c>
      <c r="W59" s="4">
        <v>1</v>
      </c>
      <c r="X59" s="6">
        <v>4961.38</v>
      </c>
      <c r="Y59" s="1" t="s">
        <v>248</v>
      </c>
      <c r="Z59" s="4">
        <v>3</v>
      </c>
      <c r="AA59" s="6">
        <v>1653.79</v>
      </c>
      <c r="AB59" s="1" t="s">
        <v>338</v>
      </c>
      <c r="AC59" s="1" t="s">
        <v>339</v>
      </c>
      <c r="AD59" s="1" t="s">
        <v>178</v>
      </c>
      <c r="AE59" s="1" t="s">
        <v>308</v>
      </c>
      <c r="AF59" s="1" t="s">
        <v>196</v>
      </c>
      <c r="AG59" s="1" t="s">
        <v>251</v>
      </c>
      <c r="AH59" s="6">
        <v>4961.38</v>
      </c>
      <c r="AI59" s="6">
        <v>1653.7933333333333</v>
      </c>
      <c r="AJ59" s="1"/>
      <c r="AK59" s="1"/>
      <c r="AL59" s="1"/>
      <c r="AM59" s="1" t="s">
        <v>306</v>
      </c>
      <c r="AN59" s="1" t="s">
        <v>144</v>
      </c>
      <c r="AO59" s="1"/>
      <c r="AP59" s="1" t="s">
        <v>30</v>
      </c>
      <c r="AQ59" s="1"/>
      <c r="AR59" s="1"/>
      <c r="AS59" s="2"/>
      <c r="AT59" s="1"/>
      <c r="AU59" s="1"/>
      <c r="AV59" s="1"/>
      <c r="AW59" s="1" t="s">
        <v>333</v>
      </c>
      <c r="AX59" s="7">
        <v>43777.703730693262</v>
      </c>
      <c r="AY59" s="1" t="s">
        <v>64</v>
      </c>
      <c r="AZ59" s="6">
        <v>4961.38</v>
      </c>
      <c r="BA59" s="5">
        <v>43777</v>
      </c>
      <c r="BB59" s="5">
        <v>43830</v>
      </c>
      <c r="BC59" s="5">
        <v>43777</v>
      </c>
      <c r="BD59" s="5">
        <v>43777</v>
      </c>
      <c r="BE59" s="7">
        <v>43830</v>
      </c>
      <c r="BF59" s="1" t="s">
        <v>342</v>
      </c>
      <c r="BG59" s="1"/>
      <c r="BH59" s="1"/>
      <c r="BI59" s="1" t="s">
        <v>36</v>
      </c>
    </row>
    <row r="60" spans="1:61" x14ac:dyDescent="0.25">
      <c r="A60" s="4">
        <v>56</v>
      </c>
      <c r="B60" s="2" t="str">
        <f>HYPERLINK("https://my.zakupki.prom.ua/remote/dispatcher/state_purchase_view/13499195", "UA-2019-11-08-003075-b")</f>
        <v>UA-2019-11-08-003075-b</v>
      </c>
      <c r="C60" s="2" t="s">
        <v>248</v>
      </c>
      <c r="D60" s="1" t="s">
        <v>286</v>
      </c>
      <c r="E60" s="1" t="s">
        <v>286</v>
      </c>
      <c r="F60" s="1"/>
      <c r="G60" s="1" t="s">
        <v>138</v>
      </c>
      <c r="H60" s="1" t="s">
        <v>215</v>
      </c>
      <c r="I60" s="1" t="s">
        <v>308</v>
      </c>
      <c r="J60" s="1" t="s">
        <v>219</v>
      </c>
      <c r="K60" s="1" t="s">
        <v>44</v>
      </c>
      <c r="L60" s="1" t="s">
        <v>290</v>
      </c>
      <c r="M60" s="1" t="s">
        <v>231</v>
      </c>
      <c r="N60" s="1" t="s">
        <v>37</v>
      </c>
      <c r="O60" s="1" t="s">
        <v>37</v>
      </c>
      <c r="P60" s="1" t="s">
        <v>37</v>
      </c>
      <c r="Q60" s="5">
        <v>43777</v>
      </c>
      <c r="R60" s="1"/>
      <c r="S60" s="1"/>
      <c r="T60" s="1"/>
      <c r="U60" s="1"/>
      <c r="V60" s="1" t="s">
        <v>332</v>
      </c>
      <c r="W60" s="4">
        <v>1</v>
      </c>
      <c r="X60" s="6">
        <v>10135.59</v>
      </c>
      <c r="Y60" s="1" t="s">
        <v>248</v>
      </c>
      <c r="Z60" s="4">
        <v>15</v>
      </c>
      <c r="AA60" s="6">
        <v>675.71</v>
      </c>
      <c r="AB60" s="1" t="s">
        <v>347</v>
      </c>
      <c r="AC60" s="1" t="s">
        <v>339</v>
      </c>
      <c r="AD60" s="1" t="s">
        <v>178</v>
      </c>
      <c r="AE60" s="1" t="s">
        <v>308</v>
      </c>
      <c r="AF60" s="1" t="s">
        <v>196</v>
      </c>
      <c r="AG60" s="1" t="s">
        <v>251</v>
      </c>
      <c r="AH60" s="6">
        <v>10135.59</v>
      </c>
      <c r="AI60" s="6">
        <v>675.70600000000002</v>
      </c>
      <c r="AJ60" s="1"/>
      <c r="AK60" s="1"/>
      <c r="AL60" s="1"/>
      <c r="AM60" s="1" t="s">
        <v>306</v>
      </c>
      <c r="AN60" s="1" t="s">
        <v>144</v>
      </c>
      <c r="AO60" s="1"/>
      <c r="AP60" s="1" t="s">
        <v>30</v>
      </c>
      <c r="AQ60" s="1"/>
      <c r="AR60" s="1"/>
      <c r="AS60" s="2"/>
      <c r="AT60" s="1"/>
      <c r="AU60" s="1"/>
      <c r="AV60" s="1"/>
      <c r="AW60" s="1" t="s">
        <v>333</v>
      </c>
      <c r="AX60" s="7">
        <v>43777.695898269631</v>
      </c>
      <c r="AY60" s="1" t="s">
        <v>65</v>
      </c>
      <c r="AZ60" s="6">
        <v>10135.59</v>
      </c>
      <c r="BA60" s="5">
        <v>43777</v>
      </c>
      <c r="BB60" s="5">
        <v>43830</v>
      </c>
      <c r="BC60" s="5">
        <v>43777</v>
      </c>
      <c r="BD60" s="5">
        <v>43777</v>
      </c>
      <c r="BE60" s="7">
        <v>43830</v>
      </c>
      <c r="BF60" s="1" t="s">
        <v>342</v>
      </c>
      <c r="BG60" s="1"/>
      <c r="BH60" s="1"/>
      <c r="BI60" s="1" t="s">
        <v>36</v>
      </c>
    </row>
    <row r="61" spans="1:61" x14ac:dyDescent="0.25">
      <c r="A61" s="4">
        <v>57</v>
      </c>
      <c r="B61" s="2" t="str">
        <f>HYPERLINK("https://my.zakupki.prom.ua/remote/dispatcher/state_purchase_view/13498771", "UA-2019-11-08-002975-b")</f>
        <v>UA-2019-11-08-002975-b</v>
      </c>
      <c r="C61" s="2" t="s">
        <v>248</v>
      </c>
      <c r="D61" s="1" t="s">
        <v>4</v>
      </c>
      <c r="E61" s="1" t="s">
        <v>4</v>
      </c>
      <c r="F61" s="1"/>
      <c r="G61" s="1" t="s">
        <v>139</v>
      </c>
      <c r="H61" s="1" t="s">
        <v>215</v>
      </c>
      <c r="I61" s="1" t="s">
        <v>308</v>
      </c>
      <c r="J61" s="1" t="s">
        <v>219</v>
      </c>
      <c r="K61" s="1" t="s">
        <v>44</v>
      </c>
      <c r="L61" s="1" t="s">
        <v>290</v>
      </c>
      <c r="M61" s="1" t="s">
        <v>231</v>
      </c>
      <c r="N61" s="1" t="s">
        <v>37</v>
      </c>
      <c r="O61" s="1" t="s">
        <v>37</v>
      </c>
      <c r="P61" s="1" t="s">
        <v>37</v>
      </c>
      <c r="Q61" s="5">
        <v>43777</v>
      </c>
      <c r="R61" s="1"/>
      <c r="S61" s="1"/>
      <c r="T61" s="1"/>
      <c r="U61" s="1"/>
      <c r="V61" s="1" t="s">
        <v>332</v>
      </c>
      <c r="W61" s="4">
        <v>1</v>
      </c>
      <c r="X61" s="6">
        <v>9073.92</v>
      </c>
      <c r="Y61" s="1" t="s">
        <v>248</v>
      </c>
      <c r="Z61" s="4">
        <v>1980</v>
      </c>
      <c r="AA61" s="6">
        <v>4.58</v>
      </c>
      <c r="AB61" s="1" t="s">
        <v>347</v>
      </c>
      <c r="AC61" s="1" t="s">
        <v>339</v>
      </c>
      <c r="AD61" s="1" t="s">
        <v>178</v>
      </c>
      <c r="AE61" s="1" t="s">
        <v>308</v>
      </c>
      <c r="AF61" s="1" t="s">
        <v>196</v>
      </c>
      <c r="AG61" s="1" t="s">
        <v>251</v>
      </c>
      <c r="AH61" s="6">
        <v>9073.92</v>
      </c>
      <c r="AI61" s="6">
        <v>4.5827878787878786</v>
      </c>
      <c r="AJ61" s="1"/>
      <c r="AK61" s="1"/>
      <c r="AL61" s="1"/>
      <c r="AM61" s="1" t="s">
        <v>303</v>
      </c>
      <c r="AN61" s="1" t="s">
        <v>68</v>
      </c>
      <c r="AO61" s="1"/>
      <c r="AP61" s="1" t="s">
        <v>26</v>
      </c>
      <c r="AQ61" s="1"/>
      <c r="AR61" s="1"/>
      <c r="AS61" s="2"/>
      <c r="AT61" s="1"/>
      <c r="AU61" s="1"/>
      <c r="AV61" s="1"/>
      <c r="AW61" s="1" t="s">
        <v>333</v>
      </c>
      <c r="AX61" s="7">
        <v>43777.68288021873</v>
      </c>
      <c r="AY61" s="1" t="s">
        <v>59</v>
      </c>
      <c r="AZ61" s="6">
        <v>9073.92</v>
      </c>
      <c r="BA61" s="5">
        <v>43777</v>
      </c>
      <c r="BB61" s="5">
        <v>43830</v>
      </c>
      <c r="BC61" s="5">
        <v>43777</v>
      </c>
      <c r="BD61" s="5">
        <v>43777</v>
      </c>
      <c r="BE61" s="7">
        <v>43830</v>
      </c>
      <c r="BF61" s="1" t="s">
        <v>342</v>
      </c>
      <c r="BG61" s="1"/>
      <c r="BH61" s="1"/>
      <c r="BI61" s="1" t="s">
        <v>36</v>
      </c>
    </row>
    <row r="62" spans="1:61" x14ac:dyDescent="0.25">
      <c r="A62" s="4">
        <v>58</v>
      </c>
      <c r="B62" s="2" t="str">
        <f>HYPERLINK("https://my.zakupki.prom.ua/remote/dispatcher/state_purchase_view/13498315", "UA-2019-11-08-002909-b")</f>
        <v>UA-2019-11-08-002909-b</v>
      </c>
      <c r="C62" s="2" t="s">
        <v>248</v>
      </c>
      <c r="D62" s="1" t="s">
        <v>330</v>
      </c>
      <c r="E62" s="1" t="s">
        <v>330</v>
      </c>
      <c r="F62" s="1"/>
      <c r="G62" s="1" t="s">
        <v>128</v>
      </c>
      <c r="H62" s="1" t="s">
        <v>215</v>
      </c>
      <c r="I62" s="1" t="s">
        <v>308</v>
      </c>
      <c r="J62" s="1" t="s">
        <v>219</v>
      </c>
      <c r="K62" s="1" t="s">
        <v>44</v>
      </c>
      <c r="L62" s="1" t="s">
        <v>290</v>
      </c>
      <c r="M62" s="1" t="s">
        <v>231</v>
      </c>
      <c r="N62" s="1" t="s">
        <v>37</v>
      </c>
      <c r="O62" s="1" t="s">
        <v>37</v>
      </c>
      <c r="P62" s="1" t="s">
        <v>37</v>
      </c>
      <c r="Q62" s="5">
        <v>43777</v>
      </c>
      <c r="R62" s="1"/>
      <c r="S62" s="1"/>
      <c r="T62" s="1"/>
      <c r="U62" s="1"/>
      <c r="V62" s="1" t="s">
        <v>332</v>
      </c>
      <c r="W62" s="4">
        <v>1</v>
      </c>
      <c r="X62" s="6">
        <v>288.89999999999998</v>
      </c>
      <c r="Y62" s="1" t="s">
        <v>248</v>
      </c>
      <c r="Z62" s="4">
        <v>200</v>
      </c>
      <c r="AA62" s="6">
        <v>1.44</v>
      </c>
      <c r="AB62" s="1" t="s">
        <v>347</v>
      </c>
      <c r="AC62" s="1" t="s">
        <v>339</v>
      </c>
      <c r="AD62" s="1" t="s">
        <v>178</v>
      </c>
      <c r="AE62" s="1" t="s">
        <v>308</v>
      </c>
      <c r="AF62" s="1" t="s">
        <v>196</v>
      </c>
      <c r="AG62" s="1" t="s">
        <v>251</v>
      </c>
      <c r="AH62" s="6">
        <v>288.89999999999998</v>
      </c>
      <c r="AI62" s="6">
        <v>1.4444999999999999</v>
      </c>
      <c r="AJ62" s="1"/>
      <c r="AK62" s="1"/>
      <c r="AL62" s="1"/>
      <c r="AM62" s="1" t="s">
        <v>303</v>
      </c>
      <c r="AN62" s="1" t="s">
        <v>68</v>
      </c>
      <c r="AO62" s="1"/>
      <c r="AP62" s="1" t="s">
        <v>26</v>
      </c>
      <c r="AQ62" s="1"/>
      <c r="AR62" s="1"/>
      <c r="AS62" s="2"/>
      <c r="AT62" s="1"/>
      <c r="AU62" s="1"/>
      <c r="AV62" s="1"/>
      <c r="AW62" s="1" t="s">
        <v>333</v>
      </c>
      <c r="AX62" s="7">
        <v>43777.674430616782</v>
      </c>
      <c r="AY62" s="1" t="s">
        <v>86</v>
      </c>
      <c r="AZ62" s="6">
        <v>288.89999999999998</v>
      </c>
      <c r="BA62" s="5">
        <v>43777</v>
      </c>
      <c r="BB62" s="5">
        <v>43830</v>
      </c>
      <c r="BC62" s="5">
        <v>43777</v>
      </c>
      <c r="BD62" s="5">
        <v>43777</v>
      </c>
      <c r="BE62" s="7">
        <v>43830</v>
      </c>
      <c r="BF62" s="1" t="s">
        <v>342</v>
      </c>
      <c r="BG62" s="1"/>
      <c r="BH62" s="1"/>
      <c r="BI62" s="1" t="s">
        <v>36</v>
      </c>
    </row>
    <row r="63" spans="1:61" x14ac:dyDescent="0.25">
      <c r="A63" s="4">
        <v>59</v>
      </c>
      <c r="B63" s="2" t="str">
        <f>HYPERLINK("https://my.zakupki.prom.ua/remote/dispatcher/state_purchase_view/13498169", "UA-2019-11-08-002868-b")</f>
        <v>UA-2019-11-08-002868-b</v>
      </c>
      <c r="C63" s="2" t="s">
        <v>248</v>
      </c>
      <c r="D63" s="1" t="s">
        <v>190</v>
      </c>
      <c r="E63" s="1" t="s">
        <v>189</v>
      </c>
      <c r="F63" s="1"/>
      <c r="G63" s="1" t="s">
        <v>134</v>
      </c>
      <c r="H63" s="1" t="s">
        <v>215</v>
      </c>
      <c r="I63" s="1" t="s">
        <v>308</v>
      </c>
      <c r="J63" s="1" t="s">
        <v>219</v>
      </c>
      <c r="K63" s="1" t="s">
        <v>44</v>
      </c>
      <c r="L63" s="1" t="s">
        <v>290</v>
      </c>
      <c r="M63" s="1" t="s">
        <v>231</v>
      </c>
      <c r="N63" s="1" t="s">
        <v>37</v>
      </c>
      <c r="O63" s="1" t="s">
        <v>37</v>
      </c>
      <c r="P63" s="1" t="s">
        <v>37</v>
      </c>
      <c r="Q63" s="5">
        <v>43777</v>
      </c>
      <c r="R63" s="1"/>
      <c r="S63" s="1"/>
      <c r="T63" s="1"/>
      <c r="U63" s="1"/>
      <c r="V63" s="1" t="s">
        <v>332</v>
      </c>
      <c r="W63" s="4">
        <v>1</v>
      </c>
      <c r="X63" s="6">
        <v>20107.5</v>
      </c>
      <c r="Y63" s="1" t="s">
        <v>248</v>
      </c>
      <c r="Z63" s="4">
        <v>75</v>
      </c>
      <c r="AA63" s="6">
        <v>268.10000000000002</v>
      </c>
      <c r="AB63" s="1" t="s">
        <v>345</v>
      </c>
      <c r="AC63" s="1" t="s">
        <v>339</v>
      </c>
      <c r="AD63" s="1" t="s">
        <v>178</v>
      </c>
      <c r="AE63" s="1" t="s">
        <v>308</v>
      </c>
      <c r="AF63" s="1" t="s">
        <v>196</v>
      </c>
      <c r="AG63" s="1" t="s">
        <v>251</v>
      </c>
      <c r="AH63" s="6">
        <v>20107.5</v>
      </c>
      <c r="AI63" s="6">
        <v>268.10000000000002</v>
      </c>
      <c r="AJ63" s="1"/>
      <c r="AK63" s="1"/>
      <c r="AL63" s="1"/>
      <c r="AM63" s="1" t="s">
        <v>303</v>
      </c>
      <c r="AN63" s="1" t="s">
        <v>68</v>
      </c>
      <c r="AO63" s="1"/>
      <c r="AP63" s="1" t="s">
        <v>26</v>
      </c>
      <c r="AQ63" s="1"/>
      <c r="AR63" s="1"/>
      <c r="AS63" s="2"/>
      <c r="AT63" s="1"/>
      <c r="AU63" s="1"/>
      <c r="AV63" s="1"/>
      <c r="AW63" s="1" t="s">
        <v>333</v>
      </c>
      <c r="AX63" s="7">
        <v>43777.670057622432</v>
      </c>
      <c r="AY63" s="1" t="s">
        <v>85</v>
      </c>
      <c r="AZ63" s="6">
        <v>20107.5</v>
      </c>
      <c r="BA63" s="5">
        <v>43777</v>
      </c>
      <c r="BB63" s="5">
        <v>43830</v>
      </c>
      <c r="BC63" s="5">
        <v>43777</v>
      </c>
      <c r="BD63" s="5">
        <v>43777</v>
      </c>
      <c r="BE63" s="7">
        <v>43830</v>
      </c>
      <c r="BF63" s="1" t="s">
        <v>342</v>
      </c>
      <c r="BG63" s="1"/>
      <c r="BH63" s="1"/>
      <c r="BI63" s="1" t="s">
        <v>36</v>
      </c>
    </row>
    <row r="64" spans="1:61" x14ac:dyDescent="0.25">
      <c r="A64" s="4">
        <v>60</v>
      </c>
      <c r="B64" s="2" t="str">
        <f>HYPERLINK("https://my.zakupki.prom.ua/remote/dispatcher/state_purchase_view/13377344", "UA-2019-10-30-001584-b")</f>
        <v>UA-2019-10-30-001584-b</v>
      </c>
      <c r="C64" s="2" t="s">
        <v>248</v>
      </c>
      <c r="D64" s="1" t="s">
        <v>309</v>
      </c>
      <c r="E64" s="1" t="s">
        <v>309</v>
      </c>
      <c r="F64" s="1"/>
      <c r="G64" s="1" t="s">
        <v>166</v>
      </c>
      <c r="H64" s="1" t="s">
        <v>215</v>
      </c>
      <c r="I64" s="1" t="s">
        <v>308</v>
      </c>
      <c r="J64" s="1" t="s">
        <v>219</v>
      </c>
      <c r="K64" s="1" t="s">
        <v>44</v>
      </c>
      <c r="L64" s="1" t="s">
        <v>290</v>
      </c>
      <c r="M64" s="1" t="s">
        <v>231</v>
      </c>
      <c r="N64" s="1" t="s">
        <v>37</v>
      </c>
      <c r="O64" s="1" t="s">
        <v>37</v>
      </c>
      <c r="P64" s="1" t="s">
        <v>37</v>
      </c>
      <c r="Q64" s="5">
        <v>43768</v>
      </c>
      <c r="R64" s="1"/>
      <c r="S64" s="1"/>
      <c r="T64" s="1"/>
      <c r="U64" s="1"/>
      <c r="V64" s="1" t="s">
        <v>332</v>
      </c>
      <c r="W64" s="4">
        <v>1</v>
      </c>
      <c r="X64" s="6">
        <v>740</v>
      </c>
      <c r="Y64" s="1" t="s">
        <v>248</v>
      </c>
      <c r="Z64" s="4">
        <v>1</v>
      </c>
      <c r="AA64" s="6">
        <v>740</v>
      </c>
      <c r="AB64" s="1" t="s">
        <v>341</v>
      </c>
      <c r="AC64" s="1" t="s">
        <v>339</v>
      </c>
      <c r="AD64" s="1" t="s">
        <v>178</v>
      </c>
      <c r="AE64" s="1" t="s">
        <v>251</v>
      </c>
      <c r="AF64" s="1" t="s">
        <v>196</v>
      </c>
      <c r="AG64" s="1" t="s">
        <v>251</v>
      </c>
      <c r="AH64" s="6">
        <v>740</v>
      </c>
      <c r="AI64" s="6">
        <v>740</v>
      </c>
      <c r="AJ64" s="1"/>
      <c r="AK64" s="1"/>
      <c r="AL64" s="1"/>
      <c r="AM64" s="1" t="s">
        <v>214</v>
      </c>
      <c r="AN64" s="1" t="s">
        <v>76</v>
      </c>
      <c r="AO64" s="1"/>
      <c r="AP64" s="1" t="s">
        <v>18</v>
      </c>
      <c r="AQ64" s="1"/>
      <c r="AR64" s="1"/>
      <c r="AS64" s="2"/>
      <c r="AT64" s="1"/>
      <c r="AU64" s="1"/>
      <c r="AV64" s="1"/>
      <c r="AW64" s="1" t="s">
        <v>333</v>
      </c>
      <c r="AX64" s="7">
        <v>43768.612785897822</v>
      </c>
      <c r="AY64" s="1" t="s">
        <v>85</v>
      </c>
      <c r="AZ64" s="6">
        <v>740</v>
      </c>
      <c r="BA64" s="5">
        <v>43768</v>
      </c>
      <c r="BB64" s="5">
        <v>43830</v>
      </c>
      <c r="BC64" s="5">
        <v>43768</v>
      </c>
      <c r="BD64" s="5">
        <v>43768</v>
      </c>
      <c r="BE64" s="7">
        <v>43830</v>
      </c>
      <c r="BF64" s="1" t="s">
        <v>342</v>
      </c>
      <c r="BG64" s="1"/>
      <c r="BH64" s="1"/>
      <c r="BI64" s="1" t="s">
        <v>36</v>
      </c>
    </row>
    <row r="65" spans="1:61" x14ac:dyDescent="0.25">
      <c r="A65" s="4">
        <v>61</v>
      </c>
      <c r="B65" s="2" t="str">
        <f>HYPERLINK("https://my.zakupki.prom.ua/remote/dispatcher/state_purchase_view/13374280", "UA-2019-10-30-001254-b")</f>
        <v>UA-2019-10-30-001254-b</v>
      </c>
      <c r="C65" s="2" t="s">
        <v>248</v>
      </c>
      <c r="D65" s="1" t="s">
        <v>254</v>
      </c>
      <c r="E65" s="1" t="s">
        <v>254</v>
      </c>
      <c r="F65" s="1"/>
      <c r="G65" s="1" t="s">
        <v>170</v>
      </c>
      <c r="H65" s="1" t="s">
        <v>215</v>
      </c>
      <c r="I65" s="1" t="s">
        <v>308</v>
      </c>
      <c r="J65" s="1" t="s">
        <v>219</v>
      </c>
      <c r="K65" s="1" t="s">
        <v>44</v>
      </c>
      <c r="L65" s="1" t="s">
        <v>290</v>
      </c>
      <c r="M65" s="1" t="s">
        <v>231</v>
      </c>
      <c r="N65" s="1" t="s">
        <v>37</v>
      </c>
      <c r="O65" s="1" t="s">
        <v>37</v>
      </c>
      <c r="P65" s="1" t="s">
        <v>37</v>
      </c>
      <c r="Q65" s="5">
        <v>43768</v>
      </c>
      <c r="R65" s="1"/>
      <c r="S65" s="1"/>
      <c r="T65" s="1"/>
      <c r="U65" s="1"/>
      <c r="V65" s="1" t="s">
        <v>332</v>
      </c>
      <c r="W65" s="4">
        <v>1</v>
      </c>
      <c r="X65" s="6">
        <v>446.76</v>
      </c>
      <c r="Y65" s="1" t="s">
        <v>248</v>
      </c>
      <c r="Z65" s="4">
        <v>1</v>
      </c>
      <c r="AA65" s="6">
        <v>446.76</v>
      </c>
      <c r="AB65" s="1" t="s">
        <v>341</v>
      </c>
      <c r="AC65" s="1" t="s">
        <v>339</v>
      </c>
      <c r="AD65" s="1" t="s">
        <v>178</v>
      </c>
      <c r="AE65" s="1" t="s">
        <v>251</v>
      </c>
      <c r="AF65" s="1" t="s">
        <v>196</v>
      </c>
      <c r="AG65" s="1" t="s">
        <v>251</v>
      </c>
      <c r="AH65" s="6">
        <v>446.76</v>
      </c>
      <c r="AI65" s="6">
        <v>446.76</v>
      </c>
      <c r="AJ65" s="1"/>
      <c r="AK65" s="1"/>
      <c r="AL65" s="1"/>
      <c r="AM65" s="1" t="s">
        <v>268</v>
      </c>
      <c r="AN65" s="1" t="s">
        <v>38</v>
      </c>
      <c r="AO65" s="1"/>
      <c r="AP65" s="1" t="s">
        <v>33</v>
      </c>
      <c r="AQ65" s="1"/>
      <c r="AR65" s="1"/>
      <c r="AS65" s="2"/>
      <c r="AT65" s="1"/>
      <c r="AU65" s="1"/>
      <c r="AV65" s="1"/>
      <c r="AW65" s="1" t="s">
        <v>333</v>
      </c>
      <c r="AX65" s="7">
        <v>43768.558166767572</v>
      </c>
      <c r="AY65" s="1" t="s">
        <v>43</v>
      </c>
      <c r="AZ65" s="6">
        <v>446.76</v>
      </c>
      <c r="BA65" s="5">
        <v>43768</v>
      </c>
      <c r="BB65" s="5">
        <v>44134</v>
      </c>
      <c r="BC65" s="5">
        <v>43768</v>
      </c>
      <c r="BD65" s="5">
        <v>43768</v>
      </c>
      <c r="BE65" s="7">
        <v>44134</v>
      </c>
      <c r="BF65" s="1" t="s">
        <v>342</v>
      </c>
      <c r="BG65" s="1"/>
      <c r="BH65" s="1"/>
      <c r="BI65" s="1" t="s">
        <v>36</v>
      </c>
    </row>
    <row r="66" spans="1:61" x14ac:dyDescent="0.25">
      <c r="A66" s="4">
        <v>62</v>
      </c>
      <c r="B66" s="2" t="str">
        <f>HYPERLINK("https://my.zakupki.prom.ua/remote/dispatcher/state_purchase_view/13374062", "UA-2019-10-30-001058-b")</f>
        <v>UA-2019-10-30-001058-b</v>
      </c>
      <c r="C66" s="2" t="s">
        <v>248</v>
      </c>
      <c r="D66" s="1" t="s">
        <v>252</v>
      </c>
      <c r="E66" s="1" t="s">
        <v>252</v>
      </c>
      <c r="F66" s="1"/>
      <c r="G66" s="1" t="s">
        <v>171</v>
      </c>
      <c r="H66" s="1" t="s">
        <v>215</v>
      </c>
      <c r="I66" s="1" t="s">
        <v>308</v>
      </c>
      <c r="J66" s="1" t="s">
        <v>219</v>
      </c>
      <c r="K66" s="1" t="s">
        <v>44</v>
      </c>
      <c r="L66" s="1" t="s">
        <v>290</v>
      </c>
      <c r="M66" s="1" t="s">
        <v>231</v>
      </c>
      <c r="N66" s="1" t="s">
        <v>37</v>
      </c>
      <c r="O66" s="1" t="s">
        <v>37</v>
      </c>
      <c r="P66" s="1" t="s">
        <v>37</v>
      </c>
      <c r="Q66" s="5">
        <v>43768</v>
      </c>
      <c r="R66" s="1"/>
      <c r="S66" s="1"/>
      <c r="T66" s="1"/>
      <c r="U66" s="1"/>
      <c r="V66" s="1" t="s">
        <v>332</v>
      </c>
      <c r="W66" s="4">
        <v>1</v>
      </c>
      <c r="X66" s="6">
        <v>306</v>
      </c>
      <c r="Y66" s="1" t="s">
        <v>248</v>
      </c>
      <c r="Z66" s="4">
        <v>1</v>
      </c>
      <c r="AA66" s="6">
        <v>306</v>
      </c>
      <c r="AB66" s="1" t="s">
        <v>341</v>
      </c>
      <c r="AC66" s="1" t="s">
        <v>339</v>
      </c>
      <c r="AD66" s="1" t="s">
        <v>178</v>
      </c>
      <c r="AE66" s="1" t="s">
        <v>251</v>
      </c>
      <c r="AF66" s="1" t="s">
        <v>196</v>
      </c>
      <c r="AG66" s="1" t="s">
        <v>251</v>
      </c>
      <c r="AH66" s="6">
        <v>306</v>
      </c>
      <c r="AI66" s="6">
        <v>306</v>
      </c>
      <c r="AJ66" s="1"/>
      <c r="AK66" s="1"/>
      <c r="AL66" s="1"/>
      <c r="AM66" s="1" t="s">
        <v>266</v>
      </c>
      <c r="AN66" s="1" t="s">
        <v>74</v>
      </c>
      <c r="AO66" s="1"/>
      <c r="AP66" s="1" t="s">
        <v>18</v>
      </c>
      <c r="AQ66" s="1"/>
      <c r="AR66" s="1"/>
      <c r="AS66" s="2"/>
      <c r="AT66" s="1"/>
      <c r="AU66" s="1"/>
      <c r="AV66" s="1"/>
      <c r="AW66" s="1" t="s">
        <v>333</v>
      </c>
      <c r="AX66" s="7">
        <v>43768.515510136087</v>
      </c>
      <c r="AY66" s="1" t="s">
        <v>51</v>
      </c>
      <c r="AZ66" s="6">
        <v>306</v>
      </c>
      <c r="BA66" s="5">
        <v>43768</v>
      </c>
      <c r="BB66" s="5">
        <v>44134</v>
      </c>
      <c r="BC66" s="5">
        <v>43768</v>
      </c>
      <c r="BD66" s="5">
        <v>43768</v>
      </c>
      <c r="BE66" s="7">
        <v>44134</v>
      </c>
      <c r="BF66" s="1" t="s">
        <v>342</v>
      </c>
      <c r="BG66" s="1"/>
      <c r="BH66" s="1"/>
      <c r="BI66" s="1" t="s">
        <v>36</v>
      </c>
    </row>
    <row r="67" spans="1:61" x14ac:dyDescent="0.25">
      <c r="A67" s="4">
        <v>63</v>
      </c>
      <c r="B67" s="2" t="str">
        <f>HYPERLINK("https://my.zakupki.prom.ua/remote/dispatcher/state_purchase_view/13373669", "UA-2019-10-30-001020-b")</f>
        <v>UA-2019-10-30-001020-b</v>
      </c>
      <c r="C67" s="2" t="s">
        <v>248</v>
      </c>
      <c r="D67" s="1" t="s">
        <v>253</v>
      </c>
      <c r="E67" s="1" t="s">
        <v>253</v>
      </c>
      <c r="F67" s="1"/>
      <c r="G67" s="1" t="s">
        <v>170</v>
      </c>
      <c r="H67" s="1" t="s">
        <v>215</v>
      </c>
      <c r="I67" s="1" t="s">
        <v>308</v>
      </c>
      <c r="J67" s="1" t="s">
        <v>219</v>
      </c>
      <c r="K67" s="1" t="s">
        <v>44</v>
      </c>
      <c r="L67" s="1" t="s">
        <v>290</v>
      </c>
      <c r="M67" s="1" t="s">
        <v>231</v>
      </c>
      <c r="N67" s="1" t="s">
        <v>37</v>
      </c>
      <c r="O67" s="1" t="s">
        <v>37</v>
      </c>
      <c r="P67" s="1" t="s">
        <v>37</v>
      </c>
      <c r="Q67" s="5">
        <v>43768</v>
      </c>
      <c r="R67" s="1"/>
      <c r="S67" s="1"/>
      <c r="T67" s="1"/>
      <c r="U67" s="1"/>
      <c r="V67" s="1" t="s">
        <v>332</v>
      </c>
      <c r="W67" s="4">
        <v>1</v>
      </c>
      <c r="X67" s="6">
        <v>594</v>
      </c>
      <c r="Y67" s="1" t="s">
        <v>248</v>
      </c>
      <c r="Z67" s="4">
        <v>1</v>
      </c>
      <c r="AA67" s="6">
        <v>594</v>
      </c>
      <c r="AB67" s="1" t="s">
        <v>341</v>
      </c>
      <c r="AC67" s="1" t="s">
        <v>339</v>
      </c>
      <c r="AD67" s="1" t="s">
        <v>178</v>
      </c>
      <c r="AE67" s="1" t="s">
        <v>251</v>
      </c>
      <c r="AF67" s="1" t="s">
        <v>196</v>
      </c>
      <c r="AG67" s="1" t="s">
        <v>251</v>
      </c>
      <c r="AH67" s="6">
        <v>594</v>
      </c>
      <c r="AI67" s="6">
        <v>594</v>
      </c>
      <c r="AJ67" s="1"/>
      <c r="AK67" s="1"/>
      <c r="AL67" s="1"/>
      <c r="AM67" s="1" t="s">
        <v>266</v>
      </c>
      <c r="AN67" s="1" t="s">
        <v>74</v>
      </c>
      <c r="AO67" s="1"/>
      <c r="AP67" s="1" t="s">
        <v>18</v>
      </c>
      <c r="AQ67" s="1"/>
      <c r="AR67" s="1"/>
      <c r="AS67" s="2"/>
      <c r="AT67" s="1"/>
      <c r="AU67" s="1"/>
      <c r="AV67" s="1"/>
      <c r="AW67" s="1" t="s">
        <v>333</v>
      </c>
      <c r="AX67" s="7">
        <v>43768.506566771757</v>
      </c>
      <c r="AY67" s="1" t="s">
        <v>52</v>
      </c>
      <c r="AZ67" s="6">
        <v>594</v>
      </c>
      <c r="BA67" s="5">
        <v>43768</v>
      </c>
      <c r="BB67" s="5">
        <v>44134</v>
      </c>
      <c r="BC67" s="5">
        <v>43768</v>
      </c>
      <c r="BD67" s="5">
        <v>43768</v>
      </c>
      <c r="BE67" s="7">
        <v>44134</v>
      </c>
      <c r="BF67" s="1" t="s">
        <v>342</v>
      </c>
      <c r="BG67" s="1"/>
      <c r="BH67" s="1"/>
      <c r="BI67" s="1" t="s">
        <v>36</v>
      </c>
    </row>
    <row r="68" spans="1:61" x14ac:dyDescent="0.25">
      <c r="A68" s="4">
        <v>64</v>
      </c>
      <c r="B68" s="2" t="str">
        <f>HYPERLINK("https://my.zakupki.prom.ua/remote/dispatcher/state_purchase_view/13248584", "UA-2019-10-21-002625-b")</f>
        <v>UA-2019-10-21-002625-b</v>
      </c>
      <c r="C68" s="2" t="s">
        <v>248</v>
      </c>
      <c r="D68" s="1" t="s">
        <v>282</v>
      </c>
      <c r="E68" s="1" t="s">
        <v>282</v>
      </c>
      <c r="F68" s="1"/>
      <c r="G68" s="1" t="s">
        <v>48</v>
      </c>
      <c r="H68" s="1" t="s">
        <v>215</v>
      </c>
      <c r="I68" s="1" t="s">
        <v>308</v>
      </c>
      <c r="J68" s="1" t="s">
        <v>219</v>
      </c>
      <c r="K68" s="1" t="s">
        <v>44</v>
      </c>
      <c r="L68" s="1" t="s">
        <v>290</v>
      </c>
      <c r="M68" s="1" t="s">
        <v>231</v>
      </c>
      <c r="N68" s="1" t="s">
        <v>37</v>
      </c>
      <c r="O68" s="1" t="s">
        <v>37</v>
      </c>
      <c r="P68" s="1" t="s">
        <v>37</v>
      </c>
      <c r="Q68" s="5">
        <v>43759</v>
      </c>
      <c r="R68" s="1"/>
      <c r="S68" s="1"/>
      <c r="T68" s="1"/>
      <c r="U68" s="1"/>
      <c r="V68" s="1" t="s">
        <v>332</v>
      </c>
      <c r="W68" s="4">
        <v>1</v>
      </c>
      <c r="X68" s="6">
        <v>6900</v>
      </c>
      <c r="Y68" s="1" t="s">
        <v>248</v>
      </c>
      <c r="Z68" s="4">
        <v>412</v>
      </c>
      <c r="AA68" s="6">
        <v>16.75</v>
      </c>
      <c r="AB68" s="1" t="s">
        <v>335</v>
      </c>
      <c r="AC68" s="1" t="s">
        <v>339</v>
      </c>
      <c r="AD68" s="1" t="s">
        <v>178</v>
      </c>
      <c r="AE68" s="1" t="s">
        <v>251</v>
      </c>
      <c r="AF68" s="1" t="s">
        <v>196</v>
      </c>
      <c r="AG68" s="1" t="s">
        <v>251</v>
      </c>
      <c r="AH68" s="6">
        <v>6900</v>
      </c>
      <c r="AI68" s="6">
        <v>16.747572815533982</v>
      </c>
      <c r="AJ68" s="1"/>
      <c r="AK68" s="1"/>
      <c r="AL68" s="1"/>
      <c r="AM68" s="1" t="s">
        <v>322</v>
      </c>
      <c r="AN68" s="1" t="s">
        <v>56</v>
      </c>
      <c r="AO68" s="1"/>
      <c r="AP68" s="1" t="s">
        <v>16</v>
      </c>
      <c r="AQ68" s="1"/>
      <c r="AR68" s="1"/>
      <c r="AS68" s="2"/>
      <c r="AT68" s="1"/>
      <c r="AU68" s="1"/>
      <c r="AV68" s="1"/>
      <c r="AW68" s="1" t="s">
        <v>333</v>
      </c>
      <c r="AX68" s="7">
        <v>43759.647562042948</v>
      </c>
      <c r="AY68" s="1" t="s">
        <v>173</v>
      </c>
      <c r="AZ68" s="6">
        <v>6900</v>
      </c>
      <c r="BA68" s="5">
        <v>43755</v>
      </c>
      <c r="BB68" s="5">
        <v>43830</v>
      </c>
      <c r="BC68" s="5">
        <v>43755</v>
      </c>
      <c r="BD68" s="5">
        <v>43755</v>
      </c>
      <c r="BE68" s="7">
        <v>43830</v>
      </c>
      <c r="BF68" s="1" t="s">
        <v>342</v>
      </c>
      <c r="BG68" s="1"/>
      <c r="BH68" s="1"/>
      <c r="BI68" s="1" t="s">
        <v>36</v>
      </c>
    </row>
    <row r="69" spans="1:61" x14ac:dyDescent="0.25">
      <c r="A69" s="4">
        <v>65</v>
      </c>
      <c r="B69" s="2" t="str">
        <f>HYPERLINK("https://my.zakupki.prom.ua/remote/dispatcher/state_purchase_view/13248920", "UA-2019-10-21-002526-b")</f>
        <v>UA-2019-10-21-002526-b</v>
      </c>
      <c r="C69" s="2" t="s">
        <v>248</v>
      </c>
      <c r="D69" s="1" t="s">
        <v>238</v>
      </c>
      <c r="E69" s="1" t="s">
        <v>238</v>
      </c>
      <c r="F69" s="1"/>
      <c r="G69" s="1" t="s">
        <v>139</v>
      </c>
      <c r="H69" s="1" t="s">
        <v>215</v>
      </c>
      <c r="I69" s="1" t="s">
        <v>308</v>
      </c>
      <c r="J69" s="1" t="s">
        <v>219</v>
      </c>
      <c r="K69" s="1" t="s">
        <v>44</v>
      </c>
      <c r="L69" s="1" t="s">
        <v>290</v>
      </c>
      <c r="M69" s="1" t="s">
        <v>231</v>
      </c>
      <c r="N69" s="1" t="s">
        <v>37</v>
      </c>
      <c r="O69" s="1" t="s">
        <v>37</v>
      </c>
      <c r="P69" s="1" t="s">
        <v>37</v>
      </c>
      <c r="Q69" s="5">
        <v>43759</v>
      </c>
      <c r="R69" s="1"/>
      <c r="S69" s="1"/>
      <c r="T69" s="1"/>
      <c r="U69" s="1"/>
      <c r="V69" s="1" t="s">
        <v>332</v>
      </c>
      <c r="W69" s="4">
        <v>1</v>
      </c>
      <c r="X69" s="6">
        <v>4200</v>
      </c>
      <c r="Y69" s="1" t="s">
        <v>248</v>
      </c>
      <c r="Z69" s="4">
        <v>347</v>
      </c>
      <c r="AA69" s="6">
        <v>12.1</v>
      </c>
      <c r="AB69" s="1" t="s">
        <v>345</v>
      </c>
      <c r="AC69" s="1" t="s">
        <v>339</v>
      </c>
      <c r="AD69" s="1" t="s">
        <v>178</v>
      </c>
      <c r="AE69" s="1" t="s">
        <v>308</v>
      </c>
      <c r="AF69" s="1" t="s">
        <v>196</v>
      </c>
      <c r="AG69" s="1" t="s">
        <v>251</v>
      </c>
      <c r="AH69" s="6">
        <v>4200</v>
      </c>
      <c r="AI69" s="6">
        <v>12.103746397694524</v>
      </c>
      <c r="AJ69" s="1"/>
      <c r="AK69" s="1"/>
      <c r="AL69" s="1"/>
      <c r="AM69" s="1" t="s">
        <v>303</v>
      </c>
      <c r="AN69" s="1" t="s">
        <v>68</v>
      </c>
      <c r="AO69" s="1"/>
      <c r="AP69" s="1" t="s">
        <v>16</v>
      </c>
      <c r="AQ69" s="1"/>
      <c r="AR69" s="1"/>
      <c r="AS69" s="2"/>
      <c r="AT69" s="1"/>
      <c r="AU69" s="1"/>
      <c r="AV69" s="1"/>
      <c r="AW69" s="1" t="s">
        <v>333</v>
      </c>
      <c r="AX69" s="7">
        <v>43759.643769570437</v>
      </c>
      <c r="AY69" s="1" t="s">
        <v>84</v>
      </c>
      <c r="AZ69" s="6">
        <v>4200</v>
      </c>
      <c r="BA69" s="5">
        <v>43755</v>
      </c>
      <c r="BB69" s="5">
        <v>43830</v>
      </c>
      <c r="BC69" s="5">
        <v>43755</v>
      </c>
      <c r="BD69" s="5">
        <v>43755</v>
      </c>
      <c r="BE69" s="7">
        <v>43830</v>
      </c>
      <c r="BF69" s="1" t="s">
        <v>342</v>
      </c>
      <c r="BG69" s="1"/>
      <c r="BH69" s="1"/>
      <c r="BI69" s="1" t="s">
        <v>36</v>
      </c>
    </row>
    <row r="70" spans="1:61" x14ac:dyDescent="0.25">
      <c r="A70" s="4">
        <v>66</v>
      </c>
      <c r="B70" s="2" t="str">
        <f>HYPERLINK("https://my.zakupki.prom.ua/remote/dispatcher/state_purchase_view/13216303", "UA-2019-10-17-003590-b")</f>
        <v>UA-2019-10-17-003590-b</v>
      </c>
      <c r="C70" s="2" t="s">
        <v>248</v>
      </c>
      <c r="D70" s="1" t="s">
        <v>242</v>
      </c>
      <c r="E70" s="1" t="s">
        <v>242</v>
      </c>
      <c r="F70" s="1"/>
      <c r="G70" s="1" t="s">
        <v>160</v>
      </c>
      <c r="H70" s="1" t="s">
        <v>215</v>
      </c>
      <c r="I70" s="1" t="s">
        <v>308</v>
      </c>
      <c r="J70" s="1" t="s">
        <v>219</v>
      </c>
      <c r="K70" s="1" t="s">
        <v>44</v>
      </c>
      <c r="L70" s="1" t="s">
        <v>290</v>
      </c>
      <c r="M70" s="1" t="s">
        <v>231</v>
      </c>
      <c r="N70" s="1" t="s">
        <v>37</v>
      </c>
      <c r="O70" s="1" t="s">
        <v>37</v>
      </c>
      <c r="P70" s="1" t="s">
        <v>37</v>
      </c>
      <c r="Q70" s="5">
        <v>43755</v>
      </c>
      <c r="R70" s="1"/>
      <c r="S70" s="1"/>
      <c r="T70" s="1"/>
      <c r="U70" s="1"/>
      <c r="V70" s="1" t="s">
        <v>332</v>
      </c>
      <c r="W70" s="4">
        <v>1</v>
      </c>
      <c r="X70" s="6">
        <v>14731.2</v>
      </c>
      <c r="Y70" s="1" t="s">
        <v>248</v>
      </c>
      <c r="Z70" s="4">
        <v>1</v>
      </c>
      <c r="AA70" s="6">
        <v>14731.2</v>
      </c>
      <c r="AB70" s="1" t="s">
        <v>341</v>
      </c>
      <c r="AC70" s="1" t="s">
        <v>339</v>
      </c>
      <c r="AD70" s="1" t="s">
        <v>178</v>
      </c>
      <c r="AE70" s="1" t="s">
        <v>308</v>
      </c>
      <c r="AF70" s="1" t="s">
        <v>196</v>
      </c>
      <c r="AG70" s="1" t="s">
        <v>251</v>
      </c>
      <c r="AH70" s="6">
        <v>14731.2</v>
      </c>
      <c r="AI70" s="6">
        <v>14731.2</v>
      </c>
      <c r="AJ70" s="1"/>
      <c r="AK70" s="1"/>
      <c r="AL70" s="1"/>
      <c r="AM70" s="1" t="s">
        <v>209</v>
      </c>
      <c r="AN70" s="1" t="s">
        <v>148</v>
      </c>
      <c r="AO70" s="1"/>
      <c r="AP70" s="1" t="s">
        <v>9</v>
      </c>
      <c r="AQ70" s="1"/>
      <c r="AR70" s="1"/>
      <c r="AS70" s="2"/>
      <c r="AT70" s="1"/>
      <c r="AU70" s="1"/>
      <c r="AV70" s="1"/>
      <c r="AW70" s="1" t="s">
        <v>333</v>
      </c>
      <c r="AX70" s="7">
        <v>43755.693165269084</v>
      </c>
      <c r="AY70" s="1" t="s">
        <v>164</v>
      </c>
      <c r="AZ70" s="6">
        <v>14731.2</v>
      </c>
      <c r="BA70" s="5">
        <v>43755</v>
      </c>
      <c r="BB70" s="5">
        <v>43769</v>
      </c>
      <c r="BC70" s="5">
        <v>43755</v>
      </c>
      <c r="BD70" s="5">
        <v>43755</v>
      </c>
      <c r="BE70" s="7">
        <v>43830</v>
      </c>
      <c r="BF70" s="1" t="s">
        <v>342</v>
      </c>
      <c r="BG70" s="1"/>
      <c r="BH70" s="1"/>
      <c r="BI70" s="1" t="s">
        <v>36</v>
      </c>
    </row>
    <row r="71" spans="1:61" x14ac:dyDescent="0.25">
      <c r="A71" s="4">
        <v>67</v>
      </c>
      <c r="B71" s="2" t="str">
        <f>HYPERLINK("https://my.zakupki.prom.ua/remote/dispatcher/state_purchase_view/13215667", "UA-2019-10-17-003424-b")</f>
        <v>UA-2019-10-17-003424-b</v>
      </c>
      <c r="C71" s="2" t="s">
        <v>248</v>
      </c>
      <c r="D71" s="1" t="s">
        <v>243</v>
      </c>
      <c r="E71" s="1" t="s">
        <v>243</v>
      </c>
      <c r="F71" s="1"/>
      <c r="G71" s="1" t="s">
        <v>160</v>
      </c>
      <c r="H71" s="1" t="s">
        <v>215</v>
      </c>
      <c r="I71" s="1" t="s">
        <v>308</v>
      </c>
      <c r="J71" s="1" t="s">
        <v>219</v>
      </c>
      <c r="K71" s="1" t="s">
        <v>44</v>
      </c>
      <c r="L71" s="1" t="s">
        <v>290</v>
      </c>
      <c r="M71" s="1" t="s">
        <v>231</v>
      </c>
      <c r="N71" s="1" t="s">
        <v>37</v>
      </c>
      <c r="O71" s="1" t="s">
        <v>37</v>
      </c>
      <c r="P71" s="1" t="s">
        <v>37</v>
      </c>
      <c r="Q71" s="5">
        <v>43755</v>
      </c>
      <c r="R71" s="1"/>
      <c r="S71" s="1"/>
      <c r="T71" s="1"/>
      <c r="U71" s="1"/>
      <c r="V71" s="1" t="s">
        <v>332</v>
      </c>
      <c r="W71" s="4">
        <v>1</v>
      </c>
      <c r="X71" s="6">
        <v>80606.399999999994</v>
      </c>
      <c r="Y71" s="1" t="s">
        <v>248</v>
      </c>
      <c r="Z71" s="4">
        <v>1</v>
      </c>
      <c r="AA71" s="6">
        <v>80606.399999999994</v>
      </c>
      <c r="AB71" s="1" t="s">
        <v>341</v>
      </c>
      <c r="AC71" s="1" t="s">
        <v>339</v>
      </c>
      <c r="AD71" s="1" t="s">
        <v>178</v>
      </c>
      <c r="AE71" s="1" t="s">
        <v>308</v>
      </c>
      <c r="AF71" s="1" t="s">
        <v>196</v>
      </c>
      <c r="AG71" s="1" t="s">
        <v>251</v>
      </c>
      <c r="AH71" s="6">
        <v>80606.399999999994</v>
      </c>
      <c r="AI71" s="6">
        <v>80606.399999999994</v>
      </c>
      <c r="AJ71" s="1"/>
      <c r="AK71" s="1"/>
      <c r="AL71" s="1"/>
      <c r="AM71" s="1" t="s">
        <v>209</v>
      </c>
      <c r="AN71" s="1" t="s">
        <v>148</v>
      </c>
      <c r="AO71" s="1"/>
      <c r="AP71" s="1" t="s">
        <v>20</v>
      </c>
      <c r="AQ71" s="1"/>
      <c r="AR71" s="1"/>
      <c r="AS71" s="2"/>
      <c r="AT71" s="1"/>
      <c r="AU71" s="1"/>
      <c r="AV71" s="1"/>
      <c r="AW71" s="1" t="s">
        <v>333</v>
      </c>
      <c r="AX71" s="7">
        <v>43755.69466815162</v>
      </c>
      <c r="AY71" s="1" t="s">
        <v>163</v>
      </c>
      <c r="AZ71" s="6">
        <v>80606.399999999994</v>
      </c>
      <c r="BA71" s="5">
        <v>43755</v>
      </c>
      <c r="BB71" s="5">
        <v>43769</v>
      </c>
      <c r="BC71" s="5">
        <v>43755</v>
      </c>
      <c r="BD71" s="5">
        <v>43755</v>
      </c>
      <c r="BE71" s="7">
        <v>43830</v>
      </c>
      <c r="BF71" s="1" t="s">
        <v>342</v>
      </c>
      <c r="BG71" s="1"/>
      <c r="BH71" s="1"/>
      <c r="BI71" s="1" t="s">
        <v>36</v>
      </c>
    </row>
    <row r="72" spans="1:61" x14ac:dyDescent="0.25">
      <c r="A72" s="4">
        <v>68</v>
      </c>
      <c r="B72" s="2" t="str">
        <f>HYPERLINK("https://my.zakupki.prom.ua/remote/dispatcher/state_purchase_view/11963764", "UA-2019-06-18-002115-c")</f>
        <v>UA-2019-06-18-002115-c</v>
      </c>
      <c r="C72" s="2" t="s">
        <v>248</v>
      </c>
      <c r="D72" s="1" t="s">
        <v>228</v>
      </c>
      <c r="E72" s="1" t="s">
        <v>180</v>
      </c>
      <c r="F72" s="1"/>
      <c r="G72" s="1" t="s">
        <v>161</v>
      </c>
      <c r="H72" s="1" t="s">
        <v>215</v>
      </c>
      <c r="I72" s="1" t="s">
        <v>308</v>
      </c>
      <c r="J72" s="1" t="s">
        <v>219</v>
      </c>
      <c r="K72" s="1" t="s">
        <v>44</v>
      </c>
      <c r="L72" s="1" t="s">
        <v>290</v>
      </c>
      <c r="M72" s="1" t="s">
        <v>231</v>
      </c>
      <c r="N72" s="1" t="s">
        <v>37</v>
      </c>
      <c r="O72" s="1" t="s">
        <v>37</v>
      </c>
      <c r="P72" s="1" t="s">
        <v>37</v>
      </c>
      <c r="Q72" s="5">
        <v>43634</v>
      </c>
      <c r="R72" s="1"/>
      <c r="S72" s="1"/>
      <c r="T72" s="1"/>
      <c r="U72" s="1"/>
      <c r="V72" s="1" t="s">
        <v>332</v>
      </c>
      <c r="W72" s="4">
        <v>1</v>
      </c>
      <c r="X72" s="6">
        <v>255667</v>
      </c>
      <c r="Y72" s="1" t="s">
        <v>248</v>
      </c>
      <c r="Z72" s="4">
        <v>1</v>
      </c>
      <c r="AA72" s="6">
        <v>255667</v>
      </c>
      <c r="AB72" s="1" t="s">
        <v>343</v>
      </c>
      <c r="AC72" s="1" t="s">
        <v>339</v>
      </c>
      <c r="AD72" s="1" t="s">
        <v>178</v>
      </c>
      <c r="AE72" s="1" t="s">
        <v>251</v>
      </c>
      <c r="AF72" s="1" t="s">
        <v>196</v>
      </c>
      <c r="AG72" s="1" t="s">
        <v>251</v>
      </c>
      <c r="AH72" s="6">
        <v>255667</v>
      </c>
      <c r="AI72" s="6">
        <v>255667</v>
      </c>
      <c r="AJ72" s="1"/>
      <c r="AK72" s="1"/>
      <c r="AL72" s="1"/>
      <c r="AM72" s="1" t="s">
        <v>311</v>
      </c>
      <c r="AN72" s="1" t="s">
        <v>80</v>
      </c>
      <c r="AO72" s="1"/>
      <c r="AP72" s="1" t="s">
        <v>32</v>
      </c>
      <c r="AQ72" s="1"/>
      <c r="AR72" s="1"/>
      <c r="AS72" s="2"/>
      <c r="AT72" s="1"/>
      <c r="AU72" s="1"/>
      <c r="AV72" s="1"/>
      <c r="AW72" s="1" t="s">
        <v>333</v>
      </c>
      <c r="AX72" s="7">
        <v>43634.7108894177</v>
      </c>
      <c r="AY72" s="1" t="s">
        <v>47</v>
      </c>
      <c r="AZ72" s="6">
        <v>255667</v>
      </c>
      <c r="BA72" s="5">
        <v>43634</v>
      </c>
      <c r="BB72" s="5">
        <v>43830</v>
      </c>
      <c r="BC72" s="5">
        <v>43634</v>
      </c>
      <c r="BD72" s="5">
        <v>43634</v>
      </c>
      <c r="BE72" s="7">
        <v>43830</v>
      </c>
      <c r="BF72" s="1" t="s">
        <v>342</v>
      </c>
      <c r="BG72" s="1"/>
      <c r="BH72" s="1"/>
      <c r="BI72" s="1" t="s">
        <v>36</v>
      </c>
    </row>
    <row r="73" spans="1:61" x14ac:dyDescent="0.25">
      <c r="A73" s="1" t="s">
        <v>217</v>
      </c>
    </row>
  </sheetData>
  <autoFilter ref="A4:BI72"/>
  <hyperlinks>
    <hyperlink ref="A1" r:id="rId1" display="mailto:report.zakupki@prom.ua"/>
    <hyperlink ref="B5" r:id="rId2" display="https://my.zakupki.prom.ua/remote/dispatcher/state_purchase_view/14334364"/>
    <hyperlink ref="B6" r:id="rId3" display="https://my.zakupki.prom.ua/remote/dispatcher/state_purchase_view/14333589"/>
    <hyperlink ref="B7" r:id="rId4" display="https://my.zakupki.prom.ua/remote/dispatcher/state_purchase_view/14331391"/>
    <hyperlink ref="B8" r:id="rId5" display="https://my.zakupki.prom.ua/remote/dispatcher/state_purchase_view/14331154"/>
    <hyperlink ref="B9" r:id="rId6" display="https://my.zakupki.prom.ua/remote/dispatcher/state_purchase_view/14328306"/>
    <hyperlink ref="B10" r:id="rId7" display="https://my.zakupki.prom.ua/remote/dispatcher/state_purchase_view/14327549"/>
    <hyperlink ref="B11" r:id="rId8" display="https://my.zakupki.prom.ua/remote/dispatcher/state_purchase_view/14325768"/>
    <hyperlink ref="B12" r:id="rId9" display="https://my.zakupki.prom.ua/remote/dispatcher/state_purchase_view/14307619"/>
    <hyperlink ref="B13" r:id="rId10" display="https://my.zakupki.prom.ua/remote/dispatcher/state_purchase_view/14292715"/>
    <hyperlink ref="B14" r:id="rId11" display="https://my.zakupki.prom.ua/remote/dispatcher/state_purchase_view/14291918"/>
    <hyperlink ref="B15" r:id="rId12" display="https://my.zakupki.prom.ua/remote/dispatcher/state_purchase_view/14284805"/>
    <hyperlink ref="B16" r:id="rId13" display="https://my.zakupki.prom.ua/remote/dispatcher/state_purchase_view/14284020"/>
    <hyperlink ref="B17" r:id="rId14" display="https://my.zakupki.prom.ua/remote/dispatcher/state_purchase_view/14283017"/>
    <hyperlink ref="B18" r:id="rId15" display="https://my.zakupki.prom.ua/remote/dispatcher/state_purchase_view/14281417"/>
    <hyperlink ref="B19" r:id="rId16" display="https://my.zakupki.prom.ua/remote/dispatcher/state_purchase_view/14280794"/>
    <hyperlink ref="B20" r:id="rId17" display="https://my.zakupki.prom.ua/remote/dispatcher/state_purchase_view/14258648"/>
    <hyperlink ref="B21" r:id="rId18" display="https://my.zakupki.prom.ua/remote/dispatcher/state_purchase_view/14258243"/>
    <hyperlink ref="B22" r:id="rId19" display="https://my.zakupki.prom.ua/remote/dispatcher/state_purchase_view/14255988"/>
    <hyperlink ref="B23" r:id="rId20" display="https://my.zakupki.prom.ua/remote/dispatcher/state_purchase_view/14253141"/>
    <hyperlink ref="B24" r:id="rId21" display="https://my.zakupki.prom.ua/remote/dispatcher/state_purchase_view/14086167"/>
    <hyperlink ref="B25" r:id="rId22" display="https://my.zakupki.prom.ua/remote/dispatcher/state_purchase_view/14085490"/>
    <hyperlink ref="B26" r:id="rId23" display="https://my.zakupki.prom.ua/remote/dispatcher/state_purchase_view/13961178"/>
    <hyperlink ref="B27" r:id="rId24" display="https://my.zakupki.prom.ua/remote/dispatcher/state_purchase_view/13936882"/>
    <hyperlink ref="B28" r:id="rId25" display="https://my.zakupki.prom.ua/remote/dispatcher/state_purchase_view/13930469"/>
    <hyperlink ref="B29" r:id="rId26" display="https://my.zakupki.prom.ua/remote/dispatcher/state_purchase_view/13930034"/>
    <hyperlink ref="B30" r:id="rId27" display="https://my.zakupki.prom.ua/remote/dispatcher/state_purchase_view/13928268"/>
    <hyperlink ref="B31" r:id="rId28" display="https://my.zakupki.prom.ua/remote/dispatcher/state_purchase_view/13927411"/>
    <hyperlink ref="B32" r:id="rId29" display="https://my.zakupki.prom.ua/remote/dispatcher/state_purchase_view/13926469"/>
    <hyperlink ref="B33" r:id="rId30" display="https://my.zakupki.prom.ua/remote/dispatcher/state_purchase_view/13926016"/>
    <hyperlink ref="B34" r:id="rId31" display="https://my.zakupki.prom.ua/remote/dispatcher/state_purchase_view/13841272"/>
    <hyperlink ref="B35" r:id="rId32" display="https://my.zakupki.prom.ua/remote/dispatcher/state_purchase_view/13841023"/>
    <hyperlink ref="B36" r:id="rId33" display="https://my.zakupki.prom.ua/remote/dispatcher/state_purchase_view/13840137"/>
    <hyperlink ref="B37" r:id="rId34" display="https://my.zakupki.prom.ua/remote/dispatcher/state_purchase_view/13837434"/>
    <hyperlink ref="B38" r:id="rId35" display="https://my.zakupki.prom.ua/remote/dispatcher/state_purchase_view/13831756"/>
    <hyperlink ref="B39" r:id="rId36" display="https://my.zakupki.prom.ua/remote/dispatcher/state_purchase_view/13831218"/>
    <hyperlink ref="B40" r:id="rId37" display="https://my.zakupki.prom.ua/remote/dispatcher/state_purchase_view/13830862"/>
    <hyperlink ref="B41" r:id="rId38" display="https://my.zakupki.prom.ua/remote/dispatcher/state_purchase_view/13830292"/>
    <hyperlink ref="B42" r:id="rId39" display="https://my.zakupki.prom.ua/remote/dispatcher/state_purchase_view/13829765"/>
    <hyperlink ref="B43" r:id="rId40" display="https://my.zakupki.prom.ua/remote/dispatcher/state_purchase_view/13818498"/>
    <hyperlink ref="B44" r:id="rId41" display="https://my.zakupki.prom.ua/remote/dispatcher/state_purchase_view/13818390"/>
    <hyperlink ref="B45" r:id="rId42" display="https://my.zakupki.prom.ua/remote/dispatcher/state_purchase_view/13814859"/>
    <hyperlink ref="B46" r:id="rId43" display="https://my.zakupki.prom.ua/remote/dispatcher/state_purchase_view/13813229"/>
    <hyperlink ref="B47" r:id="rId44" display="https://my.zakupki.prom.ua/remote/dispatcher/state_purchase_view/13662387"/>
    <hyperlink ref="B48" r:id="rId45" display="https://my.zakupki.prom.ua/remote/dispatcher/state_purchase_view/13632106"/>
    <hyperlink ref="B49" r:id="rId46" display="https://my.zakupki.prom.ua/remote/dispatcher/state_purchase_view/13631624"/>
    <hyperlink ref="B50" r:id="rId47" display="https://my.zakupki.prom.ua/remote/dispatcher/state_purchase_view/13627511"/>
    <hyperlink ref="B51" r:id="rId48" display="https://my.zakupki.prom.ua/remote/dispatcher/state_purchase_view/13535004"/>
    <hyperlink ref="B52" r:id="rId49" display="https://my.zakupki.prom.ua/remote/dispatcher/state_purchase_view/13534596"/>
    <hyperlink ref="B53" r:id="rId50" display="https://my.zakupki.prom.ua/remote/dispatcher/state_purchase_view/13534069"/>
    <hyperlink ref="B54" r:id="rId51" display="https://my.zakupki.prom.ua/remote/dispatcher/state_purchase_view/13533623"/>
    <hyperlink ref="B55" r:id="rId52" display="https://my.zakupki.prom.ua/remote/dispatcher/state_purchase_view/13530429"/>
    <hyperlink ref="B56" r:id="rId53" display="https://my.zakupki.prom.ua/remote/dispatcher/state_purchase_view/13529619"/>
    <hyperlink ref="B57" r:id="rId54" display="https://my.zakupki.prom.ua/remote/dispatcher/state_purchase_view/13528856"/>
    <hyperlink ref="B58" r:id="rId55" display="https://my.zakupki.prom.ua/remote/dispatcher/state_purchase_view/13500065"/>
    <hyperlink ref="B59" r:id="rId56" display="https://my.zakupki.prom.ua/remote/dispatcher/state_purchase_view/13499555"/>
    <hyperlink ref="B60" r:id="rId57" display="https://my.zakupki.prom.ua/remote/dispatcher/state_purchase_view/13499195"/>
    <hyperlink ref="B61" r:id="rId58" display="https://my.zakupki.prom.ua/remote/dispatcher/state_purchase_view/13498771"/>
    <hyperlink ref="B62" r:id="rId59" display="https://my.zakupki.prom.ua/remote/dispatcher/state_purchase_view/13498315"/>
    <hyperlink ref="B63" r:id="rId60" display="https://my.zakupki.prom.ua/remote/dispatcher/state_purchase_view/13498169"/>
    <hyperlink ref="B64" r:id="rId61" display="https://my.zakupki.prom.ua/remote/dispatcher/state_purchase_view/13377344"/>
    <hyperlink ref="B65" r:id="rId62" display="https://my.zakupki.prom.ua/remote/dispatcher/state_purchase_view/13374280"/>
    <hyperlink ref="B66" r:id="rId63" display="https://my.zakupki.prom.ua/remote/dispatcher/state_purchase_view/13374062"/>
    <hyperlink ref="B67" r:id="rId64" display="https://my.zakupki.prom.ua/remote/dispatcher/state_purchase_view/13373669"/>
    <hyperlink ref="B68" r:id="rId65" display="https://my.zakupki.prom.ua/remote/dispatcher/state_purchase_view/13248584"/>
    <hyperlink ref="B69" r:id="rId66" display="https://my.zakupki.prom.ua/remote/dispatcher/state_purchase_view/13248920"/>
    <hyperlink ref="B70" r:id="rId67" display="https://my.zakupki.prom.ua/remote/dispatcher/state_purchase_view/13216303"/>
    <hyperlink ref="B71" r:id="rId68" display="https://my.zakupki.prom.ua/remote/dispatcher/state_purchase_view/13215667"/>
    <hyperlink ref="B72" r:id="rId69" display="https://my.zakupki.prom.ua/remote/dispatcher/state_purchase_view/11963764"/>
  </hyperlink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subject/>
  <dc:creator>Unknown</dc:creator>
  <cp:keywords/>
  <dc:description/>
  <cp:lastModifiedBy>PC-ROOT</cp:lastModifiedBy>
  <dcterms:created xsi:type="dcterms:W3CDTF">2023-03-23T16:08:42Z</dcterms:created>
  <dcterms:modified xsi:type="dcterms:W3CDTF">2023-03-27T08:41:44Z</dcterms:modified>
  <cp:category/>
</cp:coreProperties>
</file>