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шк" sheetId="1" r:id="rId1"/>
  </sheets>
  <definedNames>
    <definedName name="_xlnm.Print_Area" localSheetId="0">шк!$A$1:$N$109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3" i="1" l="1"/>
  <c r="M103" i="1"/>
  <c r="L103" i="1"/>
  <c r="N102" i="1"/>
  <c r="M102" i="1"/>
  <c r="L102" i="1"/>
  <c r="N100" i="1"/>
  <c r="M100" i="1"/>
  <c r="L100" i="1"/>
  <c r="M99" i="1"/>
  <c r="L99" i="1"/>
  <c r="K99" i="1"/>
  <c r="N99" i="1" s="1"/>
  <c r="H99" i="1"/>
  <c r="N98" i="1"/>
  <c r="M98" i="1"/>
  <c r="L98" i="1"/>
  <c r="J97" i="1"/>
  <c r="J101" i="1" s="1"/>
  <c r="I97" i="1"/>
  <c r="L97" i="1" s="1"/>
  <c r="G97" i="1"/>
  <c r="G101" i="1" s="1"/>
  <c r="F97" i="1"/>
  <c r="F101" i="1" s="1"/>
  <c r="B95" i="1"/>
  <c r="N94" i="1"/>
  <c r="M94" i="1"/>
  <c r="L94" i="1"/>
  <c r="N93" i="1"/>
  <c r="M93" i="1"/>
  <c r="L93" i="1"/>
  <c r="M92" i="1"/>
  <c r="I92" i="1"/>
  <c r="L92" i="1" s="1"/>
  <c r="H92" i="1"/>
  <c r="F92" i="1"/>
  <c r="N91" i="1"/>
  <c r="M91" i="1"/>
  <c r="L91" i="1"/>
  <c r="M90" i="1"/>
  <c r="L90" i="1"/>
  <c r="K90" i="1"/>
  <c r="N90" i="1" s="1"/>
  <c r="H90" i="1"/>
  <c r="N89" i="1"/>
  <c r="M89" i="1"/>
  <c r="L89" i="1"/>
  <c r="M88" i="1"/>
  <c r="L88" i="1"/>
  <c r="K88" i="1"/>
  <c r="N88" i="1" s="1"/>
  <c r="H88" i="1"/>
  <c r="B86" i="1"/>
  <c r="N85" i="1"/>
  <c r="M85" i="1"/>
  <c r="L85" i="1"/>
  <c r="N84" i="1"/>
  <c r="M84" i="1"/>
  <c r="L84" i="1"/>
  <c r="N82" i="1"/>
  <c r="M82" i="1"/>
  <c r="L82" i="1"/>
  <c r="M81" i="1"/>
  <c r="L81" i="1"/>
  <c r="K81" i="1"/>
  <c r="N81" i="1" s="1"/>
  <c r="H81" i="1"/>
  <c r="N80" i="1"/>
  <c r="M80" i="1"/>
  <c r="L80" i="1"/>
  <c r="I79" i="1"/>
  <c r="L79" i="1" s="1"/>
  <c r="G79" i="1"/>
  <c r="J79" i="1" s="1"/>
  <c r="F79" i="1"/>
  <c r="F83" i="1" s="1"/>
  <c r="B77" i="1"/>
  <c r="N76" i="1"/>
  <c r="M76" i="1"/>
  <c r="L76" i="1"/>
  <c r="N75" i="1"/>
  <c r="M75" i="1"/>
  <c r="L75" i="1"/>
  <c r="M74" i="1"/>
  <c r="N73" i="1"/>
  <c r="M73" i="1"/>
  <c r="L73" i="1"/>
  <c r="M72" i="1"/>
  <c r="L72" i="1"/>
  <c r="K72" i="1"/>
  <c r="N72" i="1" s="1"/>
  <c r="H72" i="1"/>
  <c r="N71" i="1"/>
  <c r="M71" i="1"/>
  <c r="L71" i="1"/>
  <c r="M70" i="1"/>
  <c r="K70" i="1"/>
  <c r="N70" i="1" s="1"/>
  <c r="I70" i="1"/>
  <c r="I74" i="1" s="1"/>
  <c r="H70" i="1"/>
  <c r="H74" i="1" s="1"/>
  <c r="F70" i="1"/>
  <c r="F74" i="1" s="1"/>
  <c r="B68" i="1"/>
  <c r="M67" i="1"/>
  <c r="L67" i="1"/>
  <c r="M64" i="1"/>
  <c r="L64" i="1"/>
  <c r="M63" i="1"/>
  <c r="L63" i="1"/>
  <c r="J62" i="1"/>
  <c r="M62" i="1" s="1"/>
  <c r="I62" i="1"/>
  <c r="G62" i="1"/>
  <c r="F62" i="1"/>
  <c r="L62" i="1" s="1"/>
  <c r="M59" i="1"/>
  <c r="L59" i="1"/>
  <c r="K59" i="1"/>
  <c r="N59" i="1" s="1"/>
  <c r="H59" i="1"/>
  <c r="M58" i="1"/>
  <c r="L58" i="1"/>
  <c r="K58" i="1"/>
  <c r="K62" i="1" s="1"/>
  <c r="N62" i="1" s="1"/>
  <c r="H58" i="1"/>
  <c r="H62" i="1" s="1"/>
  <c r="N57" i="1"/>
  <c r="M57" i="1"/>
  <c r="L57" i="1"/>
  <c r="T55" i="1"/>
  <c r="S55" i="1"/>
  <c r="R55" i="1"/>
  <c r="Q55" i="1"/>
  <c r="M55" i="1"/>
  <c r="L55" i="1"/>
  <c r="K55" i="1"/>
  <c r="K64" i="1" s="1"/>
  <c r="H55" i="1"/>
  <c r="H67" i="1" s="1"/>
  <c r="M54" i="1"/>
  <c r="L54" i="1"/>
  <c r="K54" i="1"/>
  <c r="N54" i="1" s="1"/>
  <c r="J54" i="1"/>
  <c r="H54" i="1"/>
  <c r="G54" i="1"/>
  <c r="M53" i="1"/>
  <c r="I53" i="1"/>
  <c r="K53" i="1" s="1"/>
  <c r="N53" i="1" s="1"/>
  <c r="F53" i="1"/>
  <c r="H53" i="1" s="1"/>
  <c r="J52" i="1"/>
  <c r="I52" i="1"/>
  <c r="L52" i="1" s="1"/>
  <c r="G52" i="1"/>
  <c r="M52" i="1" s="1"/>
  <c r="F52" i="1"/>
  <c r="H52" i="1" s="1"/>
  <c r="H63" i="1" s="1"/>
  <c r="M51" i="1"/>
  <c r="L51" i="1"/>
  <c r="K51" i="1"/>
  <c r="H51" i="1"/>
  <c r="N51" i="1" s="1"/>
  <c r="P50" i="1"/>
  <c r="Q50" i="1" s="1"/>
  <c r="M50" i="1"/>
  <c r="L50" i="1"/>
  <c r="K50" i="1"/>
  <c r="N50" i="1" s="1"/>
  <c r="H50" i="1"/>
  <c r="M49" i="1"/>
  <c r="L49" i="1"/>
  <c r="K49" i="1"/>
  <c r="H49" i="1"/>
  <c r="N49" i="1" s="1"/>
  <c r="M48" i="1"/>
  <c r="L48" i="1"/>
  <c r="K48" i="1"/>
  <c r="N48" i="1" s="1"/>
  <c r="H48" i="1"/>
  <c r="M47" i="1"/>
  <c r="L47" i="1"/>
  <c r="K47" i="1"/>
  <c r="H47" i="1"/>
  <c r="N47" i="1" s="1"/>
  <c r="M46" i="1"/>
  <c r="L46" i="1"/>
  <c r="K46" i="1"/>
  <c r="N46" i="1" s="1"/>
  <c r="H46" i="1"/>
  <c r="M45" i="1"/>
  <c r="L45" i="1"/>
  <c r="K45" i="1"/>
  <c r="H45" i="1"/>
  <c r="N45" i="1" s="1"/>
  <c r="J44" i="1"/>
  <c r="I44" i="1"/>
  <c r="L44" i="1" s="1"/>
  <c r="G44" i="1"/>
  <c r="M44" i="1" s="1"/>
  <c r="F44" i="1"/>
  <c r="H44" i="1" s="1"/>
  <c r="M43" i="1"/>
  <c r="L43" i="1"/>
  <c r="K43" i="1"/>
  <c r="H43" i="1"/>
  <c r="N43" i="1" s="1"/>
  <c r="M42" i="1"/>
  <c r="L42" i="1"/>
  <c r="K42" i="1"/>
  <c r="N42" i="1" s="1"/>
  <c r="H42" i="1"/>
  <c r="M41" i="1"/>
  <c r="L41" i="1"/>
  <c r="K41" i="1"/>
  <c r="H41" i="1"/>
  <c r="N41" i="1" s="1"/>
  <c r="B39" i="1"/>
  <c r="D38" i="1"/>
  <c r="E38" i="1" s="1"/>
  <c r="F38" i="1" s="1"/>
  <c r="G38" i="1" s="1"/>
  <c r="H38" i="1" s="1"/>
  <c r="I38" i="1" s="1"/>
  <c r="J38" i="1" s="1"/>
  <c r="K38" i="1" s="1"/>
  <c r="L38" i="1" s="1"/>
  <c r="M38" i="1" s="1"/>
  <c r="N38" i="1" s="1"/>
  <c r="B38" i="1"/>
  <c r="J29" i="1"/>
  <c r="I29" i="1"/>
  <c r="G29" i="1"/>
  <c r="F29" i="1"/>
  <c r="M28" i="1"/>
  <c r="L28" i="1"/>
  <c r="K28" i="1"/>
  <c r="N28" i="1" s="1"/>
  <c r="H28" i="1"/>
  <c r="K27" i="1"/>
  <c r="M26" i="1"/>
  <c r="L26" i="1"/>
  <c r="K26" i="1"/>
  <c r="N26" i="1" s="1"/>
  <c r="H26" i="1"/>
  <c r="M25" i="1"/>
  <c r="L25" i="1"/>
  <c r="L29" i="1" s="1"/>
  <c r="K25" i="1"/>
  <c r="H25" i="1"/>
  <c r="H29" i="1" s="1"/>
  <c r="M24" i="1"/>
  <c r="M29" i="1" s="1"/>
  <c r="L24" i="1"/>
  <c r="K24" i="1"/>
  <c r="K29" i="1" s="1"/>
  <c r="H24" i="1"/>
  <c r="B14" i="1"/>
  <c r="R13" i="1"/>
  <c r="R16" i="1" s="1"/>
  <c r="P13" i="1"/>
  <c r="Q13" i="1" s="1"/>
  <c r="Q12" i="1"/>
  <c r="Q9" i="1"/>
  <c r="P9" i="1"/>
  <c r="B8" i="1"/>
  <c r="Q7" i="1"/>
  <c r="L74" i="1" l="1"/>
  <c r="J83" i="1"/>
  <c r="M79" i="1"/>
  <c r="N64" i="1"/>
  <c r="M101" i="1"/>
  <c r="P16" i="1"/>
  <c r="Q16" i="1" s="1"/>
  <c r="N25" i="1"/>
  <c r="K44" i="1"/>
  <c r="N44" i="1" s="1"/>
  <c r="K52" i="1"/>
  <c r="L53" i="1"/>
  <c r="N55" i="1"/>
  <c r="N58" i="1"/>
  <c r="H64" i="1"/>
  <c r="K74" i="1"/>
  <c r="N74" i="1" s="1"/>
  <c r="K79" i="1"/>
  <c r="G83" i="1"/>
  <c r="I83" i="1"/>
  <c r="L83" i="1" s="1"/>
  <c r="K92" i="1"/>
  <c r="N92" i="1" s="1"/>
  <c r="K97" i="1"/>
  <c r="M97" i="1"/>
  <c r="I101" i="1"/>
  <c r="L101" i="1" s="1"/>
  <c r="N24" i="1"/>
  <c r="N29" i="1" s="1"/>
  <c r="L70" i="1"/>
  <c r="H79" i="1"/>
  <c r="H83" i="1" s="1"/>
  <c r="H97" i="1"/>
  <c r="H101" i="1" s="1"/>
  <c r="M83" i="1" l="1"/>
  <c r="N97" i="1"/>
  <c r="K101" i="1"/>
  <c r="N101" i="1" s="1"/>
  <c r="N79" i="1"/>
  <c r="K83" i="1"/>
  <c r="N83" i="1" s="1"/>
  <c r="N52" i="1"/>
  <c r="K67" i="1"/>
  <c r="N67" i="1" s="1"/>
  <c r="K63" i="1"/>
  <c r="N63" i="1" s="1"/>
</calcChain>
</file>

<file path=xl/sharedStrings.xml><?xml version="1.0" encoding="utf-8"?>
<sst xmlns="http://schemas.openxmlformats.org/spreadsheetml/2006/main" count="237" uniqueCount="123">
  <si>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</si>
  <si>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</si>
  <si>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1"/>
        <rFont val="Times New Roman"/>
        <family val="1"/>
        <charset val="204"/>
      </rPr>
      <t>01.01.2021</t>
    </r>
    <r>
      <rPr>
        <b/>
        <sz val="11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</si>
  <si>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</si>
  <si>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</si>
  <si>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>4-1</t>
  </si>
  <si>
    <t xml:space="preserve">       </t>
  </si>
  <si>
    <t xml:space="preserve">  (КПКВК МБ)    </t>
  </si>
  <si>
    <t xml:space="preserve">  (найменування головного розпорядника)</t>
  </si>
  <si>
    <t>4-2</t>
  </si>
  <si>
    <t xml:space="preserve">     2. </t>
  </si>
  <si>
    <t>4-3</t>
  </si>
  <si>
    <t xml:space="preserve">         </t>
  </si>
  <si>
    <t xml:space="preserve">     3. </t>
  </si>
  <si>
    <t>0960</t>
  </si>
  <si>
    <t>Надання спеціальної освіти мистецькими школами</t>
  </si>
  <si>
    <t>план ні</t>
  </si>
  <si>
    <t>фін</t>
  </si>
  <si>
    <t>ні</t>
  </si>
  <si>
    <t xml:space="preserve">     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</si>
  <si>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</si>
  <si>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</si>
  <si>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</si>
  <si>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</si>
  <si>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</si>
  <si>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</si>
  <si>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</si>
  <si>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Духовне та естетичне вихованя дітей та молоді</t>
  </si>
  <si>
    <t>Завдання бюджетної програми:</t>
  </si>
  <si>
    <t>Завдання</t>
  </si>
  <si>
    <t>Забезпечення надання початкової музичної освіти,  освіти з образотворчого мистецтва та художнього промислу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</si>
  <si>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</si>
  <si>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</si>
  <si>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</si>
  <si>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</si>
  <si>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</si>
  <si>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</si>
  <si>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</si>
  <si>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</si>
  <si>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</si>
  <si>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</si>
  <si>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Придбання обладнання для художнього відділу Стебницької дитячої музичної школи</t>
  </si>
  <si>
    <t xml:space="preserve">Придбання музичних інструментів та комп'ютерної техніки для Дрогобицької дитячої музичної школи № 1 на вул. Т.Шевченка,10 </t>
  </si>
  <si>
    <t>Виготовлення проектно-кошторисної документації та встановлення пожежної сигналізації для Дрогобицької дитячої музичної школи № 2</t>
  </si>
  <si>
    <t>На придбання обладнання та матеріалів для забезпечення творчого процесу переможців конкурсу ТОП-10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</si>
  <si>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</si>
  <si>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</si>
  <si>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,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</si>
  <si>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</si>
  <si>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</si>
  <si>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</si>
  <si>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</si>
  <si>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</si>
  <si>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</si>
  <si>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</si>
  <si>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</si>
  <si>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</si>
  <si>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</si>
  <si>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</si>
  <si>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 xml:space="preserve">Кількість установ </t>
  </si>
  <si>
    <t>од.</t>
  </si>
  <si>
    <t>Кошторис</t>
  </si>
  <si>
    <t>музичних шкіл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</si>
  <si>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</si>
  <si>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</si>
  <si>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</si>
  <si>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</si>
  <si>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</si>
  <si>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>план</t>
  </si>
  <si>
    <t xml:space="preserve"> -спеціалістів</t>
  </si>
  <si>
    <t xml:space="preserve"> -робітників</t>
  </si>
  <si>
    <t xml:space="preserve"> -обслуговуючого та тех персоналу</t>
  </si>
  <si>
    <t>кількість відділень (фортепіано, народні інструменти)</t>
  </si>
  <si>
    <t>Звітність установ</t>
  </si>
  <si>
    <t>кількість класів</t>
  </si>
  <si>
    <t>факт,20</t>
  </si>
  <si>
    <t>факт,19</t>
  </si>
  <si>
    <t>видатки  на отримання освіти у школах</t>
  </si>
  <si>
    <t>тис грн</t>
  </si>
  <si>
    <t>видатки   за рахунок загального фонду</t>
  </si>
  <si>
    <t>р-40</t>
  </si>
  <si>
    <t>видатки   за рахунок спеціального фонду</t>
  </si>
  <si>
    <t>р-50</t>
  </si>
  <si>
    <t>у тому числі батьківська плата</t>
  </si>
  <si>
    <t>Економія за рахунок загального фонду  виникла в зв'язку з зменшенням видатків на енергоносії.  Видатки за рахунок спец фонду зросли за рахунок  оренди муз інструментів, благодійних внесків та нефінансового анеску по капремонту. В зв'язку зменшенням кількості учнів зменшилась батьківська плата.</t>
  </si>
  <si>
    <t>продукту</t>
  </si>
  <si>
    <t xml:space="preserve">середня кількість учнів, які отримують освіту </t>
  </si>
  <si>
    <t>осіб</t>
  </si>
  <si>
    <t>Розрахунок</t>
  </si>
  <si>
    <t>середня к-сть учнів, звільнених від плати за навчання</t>
  </si>
  <si>
    <t>Кількість учнів зменшилась в зв'язку з Covid 19.   Середня кількість учнів, звільнених від плати за навчання зросла в зв'язку з збільшенням учнів з багатодітних сімей</t>
  </si>
  <si>
    <t>ефективності</t>
  </si>
  <si>
    <t>чисельність учнів на одну педагог ставку</t>
  </si>
  <si>
    <t xml:space="preserve">витрати на навчання одного учня, який отримує освіту в школах </t>
  </si>
  <si>
    <t xml:space="preserve"> грн</t>
  </si>
  <si>
    <t>у тому числі за рахунок батьківської плати</t>
  </si>
  <si>
    <t>якості</t>
  </si>
  <si>
    <t>динаміка збільшення  чисельності учнів, які отримують освіту у школах естетичного виховання  в плановому періоді по відношенню до факт показника поперед періоду</t>
  </si>
  <si>
    <t>%</t>
  </si>
  <si>
    <t>Відсоток обсягу батьківської плати за навчання в загальному обсязі видатків на отримання освіти у школах</t>
  </si>
  <si>
    <t>Обсяг витрат на придбання  мольбертів</t>
  </si>
  <si>
    <t>грн</t>
  </si>
  <si>
    <t xml:space="preserve">Кількість штук </t>
  </si>
  <si>
    <t>шт</t>
  </si>
  <si>
    <t>середні витрати на придбання 1 мольберт</t>
  </si>
  <si>
    <t>рівень оновлення мат-технічної бази порівняно з минулим р.</t>
  </si>
  <si>
    <t>Обсяг витрат на придбання  музичних інструментів</t>
  </si>
  <si>
    <t>середні витрати на придбання 1 муз інструменту</t>
  </si>
  <si>
    <t>рівень оновлення мат-технічної бази порівняно з минулим роком</t>
  </si>
  <si>
    <t>Обсяг видатків на виготовлення докум та встановл пожежної сигналізації</t>
  </si>
  <si>
    <t>кількість об’єктів</t>
  </si>
  <si>
    <t>од</t>
  </si>
  <si>
    <t>Середні витрати на розробку проектно- кошторисної документації</t>
  </si>
  <si>
    <t>рівень готовності проектно- кошторисної документації</t>
  </si>
  <si>
    <t xml:space="preserve">Обсяг витрат на придбання обладнання та матеріалів </t>
  </si>
  <si>
    <t>середні витрати на придбання 1  товару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</si>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</sst>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_₴_-;\-* #,##0_₴_-;_-* &quot;-&quot;??_₴_-;_-@_-"/>
    <numFmt numFmtId="166" formatCode="_-* #,##0.0_₴_-;\-* #,##0.0_₴_-;_-* &quot;-&quot;??_₴_-;_-@_-"/>
    <numFmt numFmtId="167" formatCode="0.0"/>
    <numFmt numFmtId="168" formatCode="0.0%"/>
  </numFmts>
  <fonts count="3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F5F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9" fillId="0" borderId="0"/>
  </cellStyleXfs>
  <cellXfs count="309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/>
    <xf numFmtId="0" fontId="6" fillId="0" borderId="0" xfId="0" applyFont="1"/>
    <xf numFmtId="0" fontId="4" fillId="0" borderId="0" xfId="0" applyFont="1" applyBorder="1" applyAlignment="1"/>
    <xf numFmtId="0" fontId="4" fillId="0" borderId="0" xfId="0" applyFont="1" applyFill="1" applyBorder="1" applyAlignment="1"/>
    <xf numFmtId="49" fontId="0" fillId="0" borderId="0" xfId="0" applyNumberFormat="1"/>
    <xf numFmtId="3" fontId="7" fillId="2" borderId="0" xfId="0" applyNumberFormat="1" applyFont="1" applyFill="1"/>
    <xf numFmtId="3" fontId="0" fillId="0" borderId="0" xfId="0" applyNumberForma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3" fillId="0" borderId="0" xfId="0" applyFont="1"/>
    <xf numFmtId="3" fontId="0" fillId="2" borderId="0" xfId="0" applyNumberFormat="1" applyFill="1"/>
    <xf numFmtId="0" fontId="6" fillId="0" borderId="1" xfId="0" applyFont="1" applyBorder="1"/>
    <xf numFmtId="0" fontId="9" fillId="0" borderId="0" xfId="0" applyFont="1"/>
    <xf numFmtId="0" fontId="3" fillId="0" borderId="0" xfId="0" applyFont="1" applyAlignment="1">
      <alignment horizontal="center"/>
    </xf>
    <xf numFmtId="3" fontId="7" fillId="0" borderId="0" xfId="0" applyNumberFormat="1" applyFont="1"/>
    <xf numFmtId="0" fontId="10" fillId="0" borderId="0" xfId="0" applyFont="1" applyAlignment="1">
      <alignment horizontal="right"/>
    </xf>
    <xf numFmtId="49" fontId="11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3" fontId="0" fillId="3" borderId="0" xfId="0" applyNumberFormat="1" applyFill="1"/>
    <xf numFmtId="0" fontId="0" fillId="3" borderId="0" xfId="0" applyFill="1"/>
    <xf numFmtId="0" fontId="13" fillId="0" borderId="0" xfId="0" applyFont="1"/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15" fillId="0" borderId="0" xfId="0" applyNumberFormat="1" applyFont="1" applyAlignment="1">
      <alignment vertical="center"/>
    </xf>
    <xf numFmtId="3" fontId="15" fillId="2" borderId="0" xfId="0" applyNumberFormat="1" applyFont="1" applyFill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3" borderId="0" xfId="0" applyNumberFormat="1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4" borderId="0" xfId="0" applyNumberFormat="1" applyFont="1" applyFill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3" borderId="0" xfId="0" applyNumberFormat="1" applyFont="1" applyFill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6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0" fontId="12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>
      <alignment horizontal="right"/>
    </xf>
    <xf numFmtId="0" fontId="2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65" fontId="24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Border="1" applyAlignment="1">
      <alignment horizontal="right" vertical="center" wrapText="1" indent="1"/>
    </xf>
    <xf numFmtId="165" fontId="13" fillId="0" borderId="2" xfId="0" applyNumberFormat="1" applyFont="1" applyBorder="1" applyAlignment="1">
      <alignment horizontal="righ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25" fillId="0" borderId="2" xfId="0" applyNumberFormat="1" applyFont="1" applyFill="1" applyBorder="1" applyAlignment="1">
      <alignment vertical="center" wrapText="1"/>
    </xf>
    <xf numFmtId="165" fontId="25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 indent="1"/>
    </xf>
    <xf numFmtId="165" fontId="3" fillId="0" borderId="2" xfId="0" applyNumberFormat="1" applyFont="1" applyBorder="1" applyAlignment="1">
      <alignment horizontal="left" vertical="center" wrapText="1" indent="2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3" fontId="25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Border="1" applyAlignment="1">
      <alignment vertical="center" wrapText="1"/>
    </xf>
    <xf numFmtId="3" fontId="25" fillId="0" borderId="2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right" vertical="center" wrapText="1" indent="2"/>
    </xf>
    <xf numFmtId="0" fontId="13" fillId="0" borderId="2" xfId="0" applyFont="1" applyBorder="1"/>
    <xf numFmtId="0" fontId="14" fillId="0" borderId="2" xfId="0" applyFont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left" vertical="center" wrapText="1" indent="1"/>
    </xf>
    <xf numFmtId="0" fontId="24" fillId="0" borderId="0" xfId="0" applyFont="1" applyAlignment="1">
      <alignment horizontal="center" vertical="center" wrapText="1"/>
    </xf>
    <xf numFmtId="0" fontId="5" fillId="0" borderId="0" xfId="0" applyFont="1"/>
    <xf numFmtId="165" fontId="5" fillId="0" borderId="0" xfId="0" applyNumberFormat="1" applyFont="1" applyAlignment="1">
      <alignment horizontal="left" indent="1"/>
    </xf>
    <xf numFmtId="165" fontId="5" fillId="0" borderId="0" xfId="0" applyNumberFormat="1" applyFont="1" applyFill="1" applyAlignment="1">
      <alignment horizontal="left" indent="2"/>
    </xf>
    <xf numFmtId="165" fontId="5" fillId="0" borderId="0" xfId="0" applyNumberFormat="1" applyFont="1" applyFill="1" applyAlignment="1">
      <alignment horizontal="left"/>
    </xf>
    <xf numFmtId="0" fontId="15" fillId="0" borderId="0" xfId="0" applyFont="1"/>
    <xf numFmtId="0" fontId="2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66" fontId="27" fillId="0" borderId="2" xfId="0" applyNumberFormat="1" applyFont="1" applyBorder="1" applyAlignment="1">
      <alignment vertical="center" wrapText="1"/>
    </xf>
    <xf numFmtId="165" fontId="27" fillId="0" borderId="2" xfId="0" applyNumberFormat="1" applyFont="1" applyBorder="1" applyAlignment="1">
      <alignment vertical="center" wrapText="1"/>
    </xf>
    <xf numFmtId="166" fontId="27" fillId="0" borderId="2" xfId="0" applyNumberFormat="1" applyFont="1" applyFill="1" applyBorder="1" applyAlignment="1">
      <alignment vertical="center" wrapText="1"/>
    </xf>
    <xf numFmtId="166" fontId="5" fillId="0" borderId="2" xfId="0" applyNumberFormat="1" applyFont="1" applyBorder="1" applyAlignment="1">
      <alignment horizontal="left" vertical="distributed" wrapText="1" indent="5"/>
    </xf>
    <xf numFmtId="165" fontId="5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horizontal="left" vertical="center" wrapText="1" indent="5"/>
    </xf>
    <xf numFmtId="0" fontId="1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8" fillId="0" borderId="5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0" fillId="0" borderId="13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30" fillId="0" borderId="1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/>
    </xf>
    <xf numFmtId="164" fontId="0" fillId="0" borderId="0" xfId="0" applyNumberFormat="1"/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 wrapText="1" indent="1"/>
    </xf>
    <xf numFmtId="165" fontId="8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165" fontId="8" fillId="0" borderId="2" xfId="0" applyNumberFormat="1" applyFont="1" applyFill="1" applyBorder="1" applyAlignment="1">
      <alignment horizontal="right" vertical="center" wrapText="1" indent="2"/>
    </xf>
    <xf numFmtId="165" fontId="13" fillId="0" borderId="2" xfId="0" applyNumberFormat="1" applyFont="1" applyFill="1" applyBorder="1" applyAlignment="1">
      <alignment horizontal="right" vertical="center" wrapText="1"/>
    </xf>
    <xf numFmtId="165" fontId="8" fillId="0" borderId="2" xfId="0" applyNumberFormat="1" applyFont="1" applyFill="1" applyBorder="1" applyAlignment="1">
      <alignment vertical="center" wrapText="1"/>
    </xf>
    <xf numFmtId="165" fontId="13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center" wrapText="1"/>
    </xf>
    <xf numFmtId="0" fontId="2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28" fillId="0" borderId="2" xfId="0" applyFont="1" applyFill="1" applyBorder="1" applyAlignment="1">
      <alignment vertical="center" wrapText="1"/>
    </xf>
    <xf numFmtId="0" fontId="0" fillId="0" borderId="0" xfId="0" applyBorder="1"/>
    <xf numFmtId="0" fontId="13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 vertical="center" wrapText="1" indent="3"/>
    </xf>
    <xf numFmtId="165" fontId="13" fillId="0" borderId="2" xfId="0" applyNumberFormat="1" applyFont="1" applyFill="1" applyBorder="1" applyAlignment="1">
      <alignment horizontal="right" vertical="center" wrapText="1" indent="2"/>
    </xf>
    <xf numFmtId="0" fontId="14" fillId="0" borderId="0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wrapText="1"/>
    </xf>
    <xf numFmtId="165" fontId="13" fillId="0" borderId="2" xfId="0" applyNumberFormat="1" applyFont="1" applyFill="1" applyBorder="1" applyAlignment="1">
      <alignment horizontal="left" vertical="center" wrapText="1" indent="2"/>
    </xf>
    <xf numFmtId="0" fontId="13" fillId="0" borderId="4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left" wrapText="1"/>
    </xf>
    <xf numFmtId="167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 vertical="center" wrapText="1" indent="3"/>
    </xf>
    <xf numFmtId="0" fontId="3" fillId="0" borderId="2" xfId="0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center" wrapText="1"/>
    </xf>
    <xf numFmtId="0" fontId="28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165" fontId="3" fillId="0" borderId="2" xfId="0" applyNumberFormat="1" applyFont="1" applyFill="1" applyBorder="1" applyAlignment="1">
      <alignment horizontal="right" vertical="center" wrapText="1" indent="2"/>
    </xf>
    <xf numFmtId="165" fontId="3" fillId="0" borderId="2" xfId="0" applyNumberFormat="1" applyFont="1" applyFill="1" applyBorder="1" applyAlignment="1">
      <alignment horizontal="right" vertical="center" wrapText="1" indent="1"/>
    </xf>
    <xf numFmtId="167" fontId="11" fillId="0" borderId="2" xfId="0" applyNumberFormat="1" applyFont="1" applyFill="1" applyBorder="1" applyAlignment="1">
      <alignment horizontal="center" wrapText="1"/>
    </xf>
    <xf numFmtId="1" fontId="11" fillId="0" borderId="2" xfId="0" applyNumberFormat="1" applyFont="1" applyFill="1" applyBorder="1" applyAlignment="1">
      <alignment horizontal="center" wrapText="1"/>
    </xf>
    <xf numFmtId="0" fontId="25" fillId="0" borderId="2" xfId="0" applyFont="1" applyBorder="1" applyAlignment="1">
      <alignment horizontal="left" vertical="center" wrapText="1"/>
    </xf>
    <xf numFmtId="0" fontId="32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167" fontId="12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/>
    <xf numFmtId="165" fontId="3" fillId="0" borderId="2" xfId="0" applyNumberFormat="1" applyFont="1" applyFill="1" applyBorder="1" applyAlignment="1">
      <alignment horizontal="left" vertical="center" wrapText="1" indent="2"/>
    </xf>
    <xf numFmtId="166" fontId="3" fillId="0" borderId="2" xfId="0" applyNumberFormat="1" applyFont="1" applyFill="1" applyBorder="1" applyAlignment="1">
      <alignment horizontal="left" vertical="center" wrapText="1" indent="2"/>
    </xf>
    <xf numFmtId="168" fontId="10" fillId="2" borderId="0" xfId="0" applyNumberFormat="1" applyFont="1" applyFill="1" applyBorder="1" applyAlignment="1">
      <alignment horizontal="center" wrapText="1"/>
    </xf>
    <xf numFmtId="168" fontId="10" fillId="0" borderId="0" xfId="0" applyNumberFormat="1" applyFont="1" applyBorder="1" applyAlignment="1">
      <alignment horizontal="center" wrapText="1"/>
    </xf>
    <xf numFmtId="164" fontId="5" fillId="0" borderId="0" xfId="0" applyNumberFormat="1" applyFont="1" applyBorder="1" applyAlignment="1">
      <alignment wrapText="1"/>
    </xf>
    <xf numFmtId="0" fontId="25" fillId="0" borderId="4" xfId="0" applyFont="1" applyFill="1" applyBorder="1" applyAlignment="1">
      <alignment horizontal="left" wrapText="1"/>
    </xf>
    <xf numFmtId="0" fontId="25" fillId="0" borderId="6" xfId="0" applyFont="1" applyFill="1" applyBorder="1" applyAlignment="1">
      <alignment horizontal="left" wrapText="1"/>
    </xf>
    <xf numFmtId="0" fontId="28" fillId="0" borderId="2" xfId="0" applyFont="1" applyFill="1" applyBorder="1" applyAlignment="1">
      <alignment wrapText="1"/>
    </xf>
    <xf numFmtId="0" fontId="13" fillId="0" borderId="2" xfId="0" applyFont="1" applyFill="1" applyBorder="1"/>
    <xf numFmtId="0" fontId="3" fillId="0" borderId="4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wrapText="1"/>
    </xf>
    <xf numFmtId="165" fontId="3" fillId="0" borderId="2" xfId="0" applyNumberFormat="1" applyFont="1" applyFill="1" applyBorder="1" applyAlignment="1">
      <alignment horizontal="left" wrapText="1" indent="2"/>
    </xf>
    <xf numFmtId="165" fontId="3" fillId="0" borderId="2" xfId="0" applyNumberFormat="1" applyFont="1" applyFill="1" applyBorder="1" applyAlignment="1">
      <alignment horizontal="left" wrapText="1" inden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3" fontId="3" fillId="0" borderId="2" xfId="1" applyNumberFormat="1" applyFont="1" applyFill="1" applyBorder="1" applyAlignment="1">
      <alignment wrapText="1"/>
    </xf>
    <xf numFmtId="3" fontId="3" fillId="0" borderId="2" xfId="1" applyNumberFormat="1" applyFont="1" applyFill="1" applyBorder="1" applyAlignment="1">
      <alignment horizontal="center" wrapText="1"/>
    </xf>
    <xf numFmtId="3" fontId="12" fillId="0" borderId="2" xfId="0" applyNumberFormat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wrapText="1"/>
    </xf>
    <xf numFmtId="0" fontId="11" fillId="0" borderId="4" xfId="0" applyFont="1" applyFill="1" applyBorder="1" applyAlignment="1">
      <alignment vertical="center"/>
    </xf>
    <xf numFmtId="3" fontId="12" fillId="0" borderId="2" xfId="0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vertical="center" wrapText="1"/>
    </xf>
    <xf numFmtId="49" fontId="13" fillId="0" borderId="4" xfId="1" applyNumberFormat="1" applyFont="1" applyFill="1" applyBorder="1" applyAlignment="1">
      <alignment horizontal="left" vertical="center" wrapText="1"/>
    </xf>
    <xf numFmtId="49" fontId="13" fillId="0" borderId="6" xfId="1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167" fontId="3" fillId="0" borderId="2" xfId="0" applyNumberFormat="1" applyFont="1" applyFill="1" applyBorder="1"/>
    <xf numFmtId="168" fontId="3" fillId="0" borderId="2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/>
    </xf>
    <xf numFmtId="0" fontId="25" fillId="0" borderId="2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vertical="center"/>
    </xf>
    <xf numFmtId="0" fontId="11" fillId="0" borderId="5" xfId="0" applyFont="1" applyFill="1" applyBorder="1" applyAlignment="1"/>
    <xf numFmtId="0" fontId="25" fillId="0" borderId="4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wrapText="1"/>
    </xf>
    <xf numFmtId="0" fontId="33" fillId="0" borderId="5" xfId="0" applyFont="1" applyFill="1" applyBorder="1" applyAlignment="1">
      <alignment vertical="center" wrapText="1"/>
    </xf>
    <xf numFmtId="49" fontId="3" fillId="0" borderId="4" xfId="1" applyNumberFormat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30" fillId="0" borderId="2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7" fontId="3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wrapText="1"/>
    </xf>
    <xf numFmtId="0" fontId="3" fillId="0" borderId="2" xfId="1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165" fontId="13" fillId="0" borderId="2" xfId="0" applyNumberFormat="1" applyFont="1" applyFill="1" applyBorder="1" applyAlignment="1">
      <alignment horizontal="right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34" fillId="0" borderId="0" xfId="0" applyFont="1"/>
    <xf numFmtId="0" fontId="30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T109"/>
  <sheetViews>
    <sheetView tabSelected="1" topLeftCell="A61" zoomScaleNormal="100" zoomScaleSheetLayoutView="85" workbookViewId="0">
      <selection activeCell="B70" sqref="B70:C76"/>
    </sheetView>
  </sheetViews>
  <sheetFormatPr defaultRowHeight="12.75" x14ac:dyDescent="0.2"/>
  <cols>
    <col min="1" max="1" width="3" customWidth="1"/>
    <col min="2" max="2" width="10.7109375" customWidth="1"/>
    <col min="3" max="3" width="35.28515625" customWidth="1"/>
    <col min="4" max="4" width="5" customWidth="1"/>
    <col min="5" max="5" width="7.5703125" customWidth="1"/>
    <col min="6" max="6" width="12" customWidth="1"/>
    <col min="7" max="7" width="10.42578125" customWidth="1"/>
    <col min="8" max="9" width="10.85546875" customWidth="1"/>
    <col min="10" max="10" width="10.140625" customWidth="1"/>
    <col min="11" max="11" width="11" customWidth="1"/>
    <col min="12" max="12" width="9.85546875" customWidth="1"/>
    <col min="13" max="13" width="9.28515625" customWidth="1"/>
    <col min="14" max="14" width="8.85546875" customWidth="1"/>
    <col min="17" max="17" width="11.7109375" bestFit="1" customWidth="1"/>
  </cols>
  <sheetData>
    <row r="1" spans="1:19" ht="12" customHeight="1" x14ac:dyDescent="0.3">
      <c r="A1" s="1"/>
      <c r="B1" s="1"/>
      <c r="C1" s="1"/>
      <c r="D1" s="1"/>
      <c r="K1" s="2" t="s">
        <v>0</v>
      </c>
      <c r="L1" s="2"/>
      <c r="M1" s="2"/>
      <c r="N1" s="2"/>
    </row>
    <row r="2" spans="1:19" ht="8.25" customHeight="1" x14ac:dyDescent="0.3">
      <c r="A2" s="1"/>
      <c r="B2" s="1"/>
      <c r="C2" s="1"/>
      <c r="D2" s="1"/>
      <c r="K2" s="2"/>
      <c r="L2" s="2"/>
      <c r="M2" s="2"/>
      <c r="N2" s="2"/>
    </row>
    <row r="3" spans="1:19" ht="10.5" customHeight="1" x14ac:dyDescent="0.3">
      <c r="A3" s="1"/>
      <c r="B3" s="1"/>
      <c r="C3" s="1"/>
      <c r="D3" s="1"/>
      <c r="K3" s="2"/>
      <c r="L3" s="2"/>
      <c r="M3" s="2"/>
      <c r="N3" s="2"/>
    </row>
    <row r="4" spans="1:19" ht="11.25" customHeight="1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9" ht="13.5" customHeight="1" x14ac:dyDescent="0.2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</row>
    <row r="6" spans="1:19" ht="15" x14ac:dyDescent="0.25">
      <c r="A6" s="6" t="s">
        <v>3</v>
      </c>
      <c r="B6" s="7">
        <v>1010000</v>
      </c>
      <c r="C6" s="8" t="s">
        <v>4</v>
      </c>
      <c r="D6" s="7"/>
      <c r="E6" s="9"/>
      <c r="F6" s="10"/>
      <c r="G6" s="10"/>
      <c r="H6" s="10"/>
      <c r="I6" s="10"/>
      <c r="J6" s="10"/>
      <c r="K6" s="10"/>
      <c r="L6" s="10"/>
      <c r="M6" s="11"/>
      <c r="N6" s="11"/>
      <c r="O6" s="12" t="s">
        <v>5</v>
      </c>
      <c r="P6" s="13">
        <v>1421115.86</v>
      </c>
      <c r="Q6" s="14"/>
      <c r="R6" s="14"/>
    </row>
    <row r="7" spans="1:19" ht="10.5" customHeight="1" x14ac:dyDescent="0.25">
      <c r="A7" s="15" t="s">
        <v>6</v>
      </c>
      <c r="B7" s="16" t="s">
        <v>7</v>
      </c>
      <c r="C7" s="17" t="s">
        <v>8</v>
      </c>
      <c r="D7" s="18"/>
      <c r="E7" s="19"/>
      <c r="F7" s="20"/>
      <c r="G7" s="20"/>
      <c r="H7" s="20"/>
      <c r="I7" s="20"/>
      <c r="J7" s="21"/>
      <c r="K7" s="21"/>
      <c r="L7" s="21"/>
      <c r="M7" s="21"/>
      <c r="N7" s="21"/>
      <c r="O7" s="12" t="s">
        <v>9</v>
      </c>
      <c r="P7" s="13">
        <v>49955</v>
      </c>
      <c r="Q7" s="22">
        <f>SUM(P6:P7)</f>
        <v>1471070.86</v>
      </c>
      <c r="R7" s="14"/>
    </row>
    <row r="8" spans="1:19" ht="15" x14ac:dyDescent="0.25">
      <c r="A8" s="6" t="s">
        <v>10</v>
      </c>
      <c r="B8" s="7">
        <f>B6</f>
        <v>1010000</v>
      </c>
      <c r="C8" s="8" t="s">
        <v>4</v>
      </c>
      <c r="D8" s="7"/>
      <c r="E8" s="23"/>
      <c r="F8" s="10"/>
      <c r="G8" s="10"/>
      <c r="H8" s="10"/>
      <c r="I8" s="10"/>
      <c r="J8" s="21"/>
      <c r="K8" s="21"/>
      <c r="L8" s="21"/>
      <c r="M8" s="21"/>
      <c r="N8" s="21"/>
      <c r="O8" s="12" t="s">
        <v>11</v>
      </c>
      <c r="P8" s="14">
        <v>124536.37</v>
      </c>
      <c r="Q8" s="14"/>
      <c r="R8" s="14"/>
    </row>
    <row r="9" spans="1:19" ht="10.5" customHeight="1" x14ac:dyDescent="0.25">
      <c r="A9" s="6" t="s">
        <v>12</v>
      </c>
      <c r="B9" s="16" t="s">
        <v>7</v>
      </c>
      <c r="C9" s="24" t="s">
        <v>8</v>
      </c>
      <c r="D9" s="25"/>
      <c r="E9" s="9"/>
      <c r="F9" s="21"/>
      <c r="G9" s="21"/>
      <c r="H9" s="21"/>
      <c r="I9" s="21"/>
      <c r="J9" s="21"/>
      <c r="K9" s="21"/>
      <c r="L9" s="21"/>
      <c r="M9" s="20"/>
      <c r="N9" s="20"/>
      <c r="P9" s="14">
        <f>SUM(P6:P8)</f>
        <v>1595607.23</v>
      </c>
      <c r="Q9" s="26">
        <f>P9/1000</f>
        <v>1595.6072300000001</v>
      </c>
      <c r="R9" s="14"/>
    </row>
    <row r="10" spans="1:19" ht="12.75" customHeight="1" x14ac:dyDescent="0.2">
      <c r="A10" s="27" t="s">
        <v>13</v>
      </c>
      <c r="B10" s="7">
        <v>1011100</v>
      </c>
      <c r="C10" s="28" t="s">
        <v>14</v>
      </c>
      <c r="D10" s="29" t="s">
        <v>15</v>
      </c>
      <c r="E10" s="29"/>
      <c r="F10" s="29"/>
      <c r="G10" s="29"/>
      <c r="H10" s="29"/>
      <c r="I10" s="29"/>
      <c r="J10" s="29"/>
      <c r="K10" s="29"/>
      <c r="L10" s="29"/>
      <c r="M10" s="30"/>
      <c r="N10" s="30"/>
      <c r="P10" s="14" t="s">
        <v>16</v>
      </c>
      <c r="Q10" s="26"/>
      <c r="R10" s="31" t="s">
        <v>17</v>
      </c>
      <c r="S10" s="32" t="s">
        <v>18</v>
      </c>
    </row>
    <row r="11" spans="1:19" ht="9.75" customHeight="1" x14ac:dyDescent="0.2">
      <c r="A11" s="33" t="s">
        <v>19</v>
      </c>
      <c r="B11" s="34" t="s">
        <v>20</v>
      </c>
      <c r="C11" s="34" t="s">
        <v>21</v>
      </c>
      <c r="D11" s="35" t="s">
        <v>22</v>
      </c>
      <c r="E11" s="35"/>
      <c r="F11" s="35"/>
      <c r="G11" s="35"/>
      <c r="H11" s="35"/>
      <c r="I11" s="35"/>
      <c r="J11" s="35"/>
      <c r="K11" s="35"/>
      <c r="L11" s="35"/>
      <c r="M11" s="35"/>
      <c r="N11" s="20"/>
      <c r="O11" s="36" t="s">
        <v>5</v>
      </c>
      <c r="P11" s="37">
        <v>1614406</v>
      </c>
      <c r="Q11" s="38"/>
      <c r="R11" s="39">
        <v>1573049</v>
      </c>
      <c r="S11" s="32"/>
    </row>
    <row r="12" spans="1:19" ht="17.25" customHeight="1" x14ac:dyDescent="0.2">
      <c r="A12" s="40">
        <v>4</v>
      </c>
      <c r="B12" s="41" t="s">
        <v>23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20"/>
      <c r="N12" s="20"/>
      <c r="O12" s="36" t="s">
        <v>9</v>
      </c>
      <c r="P12" s="37">
        <v>225884</v>
      </c>
      <c r="Q12" s="37">
        <f>SUM(P11:P12)</f>
        <v>1840290</v>
      </c>
      <c r="R12" s="39">
        <v>225884</v>
      </c>
      <c r="S12" s="39"/>
    </row>
    <row r="13" spans="1:19" ht="13.5" customHeight="1" x14ac:dyDescent="0.2">
      <c r="A13" s="42" t="s">
        <v>24</v>
      </c>
      <c r="B13" s="43" t="s">
        <v>25</v>
      </c>
      <c r="C13" s="43"/>
      <c r="D13" s="43"/>
      <c r="E13" s="43"/>
      <c r="F13" s="43"/>
      <c r="G13" s="43"/>
      <c r="H13" s="21"/>
      <c r="I13" s="21"/>
      <c r="J13" s="20"/>
      <c r="K13" s="20"/>
      <c r="L13" s="20"/>
      <c r="M13" s="20"/>
      <c r="N13" s="20"/>
      <c r="O13" s="36"/>
      <c r="P13" s="44">
        <f>SUM(P11:P12)</f>
        <v>1840290</v>
      </c>
      <c r="Q13" s="45">
        <f>P13/1000</f>
        <v>1840.29</v>
      </c>
      <c r="R13" s="44">
        <f>SUM(R11:R12)</f>
        <v>1798933</v>
      </c>
      <c r="S13" s="46"/>
    </row>
    <row r="14" spans="1:19" ht="16.5" customHeight="1" x14ac:dyDescent="0.2">
      <c r="A14" s="47"/>
      <c r="B14" s="48" t="str">
        <f>B19</f>
        <v>Забезпечення надання початкової музичної освіти,  освіти з образотворчого мистецтва та художнього промислу</v>
      </c>
      <c r="C14" s="49"/>
      <c r="D14" s="49"/>
      <c r="E14" s="49"/>
      <c r="F14" s="49"/>
      <c r="G14" s="49"/>
      <c r="H14" s="49"/>
      <c r="I14" s="49"/>
      <c r="J14" s="49"/>
      <c r="K14" s="49"/>
      <c r="L14" s="20"/>
      <c r="M14" s="20"/>
      <c r="N14" s="20"/>
      <c r="O14" s="50"/>
      <c r="R14" s="31"/>
      <c r="S14" s="32"/>
    </row>
    <row r="15" spans="1:19" ht="9.75" customHeight="1" x14ac:dyDescent="0.2">
      <c r="A15" s="40">
        <v>5</v>
      </c>
      <c r="B15" s="51" t="s">
        <v>26</v>
      </c>
      <c r="C15" s="51"/>
      <c r="D15" s="51"/>
      <c r="E15" s="51"/>
      <c r="F15" s="51"/>
      <c r="G15" s="51"/>
      <c r="H15" s="21"/>
      <c r="I15" s="21"/>
      <c r="J15" s="20"/>
      <c r="K15" s="20"/>
      <c r="L15" s="20"/>
      <c r="M15" s="20"/>
      <c r="N15" s="20"/>
      <c r="O15" s="36" t="s">
        <v>11</v>
      </c>
      <c r="P15" s="38">
        <v>150000</v>
      </c>
      <c r="Q15" s="26"/>
      <c r="R15" s="39">
        <v>149987</v>
      </c>
      <c r="S15" s="32"/>
    </row>
    <row r="16" spans="1:19" ht="15.75" customHeight="1" x14ac:dyDescent="0.2">
      <c r="A16" s="40"/>
      <c r="B16" s="52" t="s">
        <v>27</v>
      </c>
      <c r="C16" s="52"/>
      <c r="D16" s="52"/>
      <c r="E16" s="52"/>
      <c r="F16" s="52"/>
      <c r="G16" s="52"/>
      <c r="H16" s="21"/>
      <c r="I16" s="21"/>
      <c r="J16" s="20"/>
      <c r="K16" s="20"/>
      <c r="L16" s="20"/>
      <c r="M16" s="20"/>
      <c r="N16" s="20"/>
      <c r="P16" s="38">
        <f>SUM(P13:P15)</f>
        <v>1990290</v>
      </c>
      <c r="Q16" s="45">
        <f>P16/1000</f>
        <v>1990.29</v>
      </c>
      <c r="R16" s="39">
        <f>SUM(R13:R15)</f>
        <v>1948920</v>
      </c>
      <c r="S16" s="46"/>
    </row>
    <row r="17" spans="1:18" ht="11.25" customHeight="1" x14ac:dyDescent="0.2">
      <c r="A17" s="40">
        <v>6</v>
      </c>
      <c r="B17" s="41" t="s">
        <v>28</v>
      </c>
      <c r="C17" s="41"/>
      <c r="D17" s="41"/>
      <c r="E17" s="53"/>
      <c r="F17" s="53"/>
      <c r="G17" s="53"/>
      <c r="H17" s="21"/>
      <c r="I17" s="21"/>
      <c r="J17" s="20"/>
      <c r="K17" s="20"/>
      <c r="L17" s="20"/>
      <c r="M17" s="20"/>
      <c r="N17" s="20"/>
      <c r="P17" s="14"/>
      <c r="Q17" s="26"/>
      <c r="R17" s="14"/>
    </row>
    <row r="18" spans="1:18" ht="10.5" customHeight="1" x14ac:dyDescent="0.2">
      <c r="A18" s="54" t="s">
        <v>24</v>
      </c>
      <c r="B18" s="55" t="s">
        <v>29</v>
      </c>
      <c r="C18" s="55"/>
      <c r="D18" s="55"/>
      <c r="E18" s="55"/>
      <c r="F18" s="55"/>
      <c r="G18" s="55"/>
      <c r="H18" s="21"/>
      <c r="I18" s="21"/>
      <c r="J18" s="20"/>
      <c r="K18" s="20"/>
      <c r="L18" s="20"/>
      <c r="M18" s="20"/>
      <c r="N18" s="20"/>
      <c r="P18" s="14"/>
      <c r="Q18" s="26"/>
      <c r="R18" s="14"/>
    </row>
    <row r="19" spans="1:18" ht="21.75" customHeight="1" x14ac:dyDescent="0.2">
      <c r="A19" s="56">
        <v>1</v>
      </c>
      <c r="B19" s="48" t="s">
        <v>30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20"/>
      <c r="N19" s="20"/>
      <c r="P19" s="14"/>
      <c r="Q19" s="26"/>
      <c r="R19" s="14"/>
    </row>
    <row r="20" spans="1:18" ht="15" x14ac:dyDescent="0.25">
      <c r="A20" s="57">
        <v>7</v>
      </c>
      <c r="B20" s="58" t="s">
        <v>31</v>
      </c>
      <c r="C20" s="21"/>
      <c r="D20" s="21"/>
      <c r="E20" s="21"/>
      <c r="F20" s="21"/>
      <c r="G20" s="21"/>
      <c r="H20" s="21"/>
      <c r="I20" s="21"/>
      <c r="J20" s="21"/>
      <c r="K20" s="21"/>
      <c r="L20" s="9"/>
      <c r="M20" s="21"/>
      <c r="N20" s="59" t="s">
        <v>32</v>
      </c>
      <c r="O20" s="12"/>
      <c r="P20" s="26"/>
      <c r="Q20" s="26"/>
      <c r="R20" s="14"/>
    </row>
    <row r="21" spans="1:18" ht="19.5" customHeight="1" x14ac:dyDescent="0.2">
      <c r="A21" s="60" t="s">
        <v>33</v>
      </c>
      <c r="B21" s="61" t="s">
        <v>34</v>
      </c>
      <c r="C21" s="61"/>
      <c r="D21" s="61"/>
      <c r="E21" s="61"/>
      <c r="F21" s="62" t="s">
        <v>35</v>
      </c>
      <c r="G21" s="63"/>
      <c r="H21" s="64"/>
      <c r="I21" s="62" t="s">
        <v>36</v>
      </c>
      <c r="J21" s="63"/>
      <c r="K21" s="64"/>
      <c r="L21" s="62" t="s">
        <v>37</v>
      </c>
      <c r="M21" s="63"/>
      <c r="N21" s="64"/>
      <c r="P21" s="65"/>
      <c r="Q21" s="26"/>
      <c r="R21" s="14"/>
    </row>
    <row r="22" spans="1:18" ht="12" customHeight="1" x14ac:dyDescent="0.2">
      <c r="A22" s="60"/>
      <c r="B22" s="61"/>
      <c r="C22" s="61"/>
      <c r="D22" s="61"/>
      <c r="E22" s="61"/>
      <c r="F22" s="66" t="s">
        <v>38</v>
      </c>
      <c r="G22" s="66" t="s">
        <v>39</v>
      </c>
      <c r="H22" s="66" t="s">
        <v>40</v>
      </c>
      <c r="I22" s="66" t="s">
        <v>38</v>
      </c>
      <c r="J22" s="66" t="s">
        <v>39</v>
      </c>
      <c r="K22" s="66" t="s">
        <v>40</v>
      </c>
      <c r="L22" s="67" t="s">
        <v>38</v>
      </c>
      <c r="M22" s="67" t="s">
        <v>39</v>
      </c>
      <c r="N22" s="67" t="s">
        <v>40</v>
      </c>
      <c r="P22" s="14"/>
      <c r="Q22" s="14"/>
      <c r="R22" s="14"/>
    </row>
    <row r="23" spans="1:18" ht="9" customHeight="1" x14ac:dyDescent="0.2">
      <c r="A23" s="68">
        <v>1</v>
      </c>
      <c r="B23" s="69">
        <v>2</v>
      </c>
      <c r="C23" s="70"/>
      <c r="D23" s="70"/>
      <c r="E23" s="71"/>
      <c r="F23" s="72">
        <v>3</v>
      </c>
      <c r="G23" s="72">
        <v>4</v>
      </c>
      <c r="H23" s="72">
        <v>5</v>
      </c>
      <c r="I23" s="72">
        <v>6</v>
      </c>
      <c r="J23" s="72">
        <v>7</v>
      </c>
      <c r="K23" s="72">
        <v>8</v>
      </c>
      <c r="L23" s="68">
        <v>9</v>
      </c>
      <c r="M23" s="68">
        <v>10</v>
      </c>
      <c r="N23" s="68">
        <v>11</v>
      </c>
    </row>
    <row r="24" spans="1:18" ht="30.75" customHeight="1" x14ac:dyDescent="0.2">
      <c r="A24" s="73">
        <v>1</v>
      </c>
      <c r="B24" s="74" t="s">
        <v>30</v>
      </c>
      <c r="C24" s="75"/>
      <c r="D24" s="75"/>
      <c r="E24" s="76"/>
      <c r="F24" s="77">
        <v>27942700</v>
      </c>
      <c r="G24" s="78">
        <v>1658000</v>
      </c>
      <c r="H24" s="78">
        <f>F24+G24</f>
        <v>29600700</v>
      </c>
      <c r="I24" s="77">
        <v>27894481</v>
      </c>
      <c r="J24" s="79">
        <v>1798933</v>
      </c>
      <c r="K24" s="78">
        <f>I24+J24</f>
        <v>29693414</v>
      </c>
      <c r="L24" s="80">
        <f t="shared" ref="L24:N28" si="0">I24-F24</f>
        <v>-48219</v>
      </c>
      <c r="M24" s="81">
        <f t="shared" si="0"/>
        <v>140933</v>
      </c>
      <c r="N24" s="81">
        <f t="shared" si="0"/>
        <v>92714</v>
      </c>
    </row>
    <row r="25" spans="1:18" ht="27.75" customHeight="1" x14ac:dyDescent="0.2">
      <c r="A25" s="73">
        <v>2</v>
      </c>
      <c r="B25" s="82" t="s">
        <v>41</v>
      </c>
      <c r="C25" s="83"/>
      <c r="D25" s="83"/>
      <c r="E25" s="84"/>
      <c r="F25" s="85">
        <v>7500</v>
      </c>
      <c r="G25" s="86"/>
      <c r="H25" s="86">
        <f>F25+G25</f>
        <v>7500</v>
      </c>
      <c r="I25" s="85">
        <v>7500</v>
      </c>
      <c r="J25" s="87"/>
      <c r="K25" s="86">
        <f>I25+J25</f>
        <v>7500</v>
      </c>
      <c r="L25" s="88">
        <f t="shared" si="0"/>
        <v>0</v>
      </c>
      <c r="M25" s="89">
        <f t="shared" si="0"/>
        <v>0</v>
      </c>
      <c r="N25" s="88">
        <f t="shared" si="0"/>
        <v>0</v>
      </c>
    </row>
    <row r="26" spans="1:18" ht="30" customHeight="1" x14ac:dyDescent="0.2">
      <c r="A26" s="73">
        <v>3</v>
      </c>
      <c r="B26" s="90" t="s">
        <v>42</v>
      </c>
      <c r="C26" s="91"/>
      <c r="D26" s="91"/>
      <c r="E26" s="92"/>
      <c r="F26" s="93">
        <v>49454</v>
      </c>
      <c r="G26" s="93">
        <v>90000</v>
      </c>
      <c r="H26" s="86">
        <f>F26+G26</f>
        <v>139454</v>
      </c>
      <c r="I26" s="93">
        <v>49454</v>
      </c>
      <c r="J26" s="93">
        <v>90000</v>
      </c>
      <c r="K26" s="86">
        <f>I26+J26</f>
        <v>139454</v>
      </c>
      <c r="L26" s="94">
        <f t="shared" si="0"/>
        <v>0</v>
      </c>
      <c r="M26" s="94">
        <f t="shared" si="0"/>
        <v>0</v>
      </c>
      <c r="N26" s="94">
        <f t="shared" si="0"/>
        <v>0</v>
      </c>
    </row>
    <row r="27" spans="1:18" ht="42" customHeight="1" x14ac:dyDescent="0.2">
      <c r="A27" s="73">
        <v>4</v>
      </c>
      <c r="B27" s="90" t="s">
        <v>43</v>
      </c>
      <c r="C27" s="91"/>
      <c r="D27" s="91"/>
      <c r="E27" s="92"/>
      <c r="F27" s="93">
        <v>20000</v>
      </c>
      <c r="G27" s="95"/>
      <c r="H27" s="86"/>
      <c r="I27" s="93">
        <v>20000</v>
      </c>
      <c r="J27" s="95"/>
      <c r="K27" s="86">
        <f>I27+J27</f>
        <v>20000</v>
      </c>
      <c r="L27" s="94"/>
      <c r="M27" s="94"/>
      <c r="N27" s="94"/>
    </row>
    <row r="28" spans="1:18" ht="31.5" customHeight="1" x14ac:dyDescent="0.2">
      <c r="A28" s="73">
        <v>5</v>
      </c>
      <c r="B28" s="96" t="s">
        <v>44</v>
      </c>
      <c r="C28" s="97"/>
      <c r="D28" s="97"/>
      <c r="E28" s="98"/>
      <c r="F28" s="85">
        <v>7000</v>
      </c>
      <c r="G28" s="86">
        <v>60000</v>
      </c>
      <c r="H28" s="86">
        <f>F28+G28</f>
        <v>67000</v>
      </c>
      <c r="I28" s="85">
        <v>7000</v>
      </c>
      <c r="J28" s="86">
        <v>59987</v>
      </c>
      <c r="K28" s="86">
        <f>I28+J28</f>
        <v>66987</v>
      </c>
      <c r="L28" s="99">
        <f t="shared" si="0"/>
        <v>0</v>
      </c>
      <c r="M28" s="100">
        <f t="shared" si="0"/>
        <v>-13</v>
      </c>
      <c r="N28" s="100">
        <f t="shared" si="0"/>
        <v>-13</v>
      </c>
    </row>
    <row r="29" spans="1:18" ht="15" x14ac:dyDescent="0.2">
      <c r="A29" s="101"/>
      <c r="B29" s="102" t="s">
        <v>45</v>
      </c>
      <c r="C29" s="102"/>
      <c r="D29" s="102"/>
      <c r="E29" s="102"/>
      <c r="F29" s="103">
        <f t="shared" ref="F29:N29" si="1">SUM(F24:F28)</f>
        <v>28026654</v>
      </c>
      <c r="G29" s="103">
        <f t="shared" si="1"/>
        <v>1808000</v>
      </c>
      <c r="H29" s="103">
        <f t="shared" si="1"/>
        <v>29814654</v>
      </c>
      <c r="I29" s="103">
        <f t="shared" si="1"/>
        <v>27978435</v>
      </c>
      <c r="J29" s="103">
        <f t="shared" si="1"/>
        <v>1948920</v>
      </c>
      <c r="K29" s="103">
        <f t="shared" si="1"/>
        <v>29927355</v>
      </c>
      <c r="L29" s="104">
        <f t="shared" si="1"/>
        <v>-48219</v>
      </c>
      <c r="M29" s="99">
        <f t="shared" si="1"/>
        <v>140920</v>
      </c>
      <c r="N29" s="99">
        <f t="shared" si="1"/>
        <v>92701</v>
      </c>
    </row>
    <row r="30" spans="1:18" ht="15" x14ac:dyDescent="0.25">
      <c r="A30" s="105">
        <v>8</v>
      </c>
      <c r="B30" s="58" t="s">
        <v>46</v>
      </c>
      <c r="C30" s="58"/>
      <c r="D30" s="58"/>
      <c r="E30" s="58"/>
      <c r="F30" s="106"/>
      <c r="G30" s="107"/>
      <c r="H30" s="106"/>
      <c r="I30" s="108"/>
      <c r="J30" s="109"/>
      <c r="K30" s="106"/>
      <c r="L30" s="110"/>
      <c r="M30" s="106"/>
      <c r="N30" s="6" t="s">
        <v>32</v>
      </c>
    </row>
    <row r="31" spans="1:18" ht="8.25" customHeight="1" x14ac:dyDescent="0.2">
      <c r="A31" s="111" t="s">
        <v>33</v>
      </c>
      <c r="B31" s="102" t="s">
        <v>34</v>
      </c>
      <c r="C31" s="102"/>
      <c r="D31" s="102"/>
      <c r="E31" s="102"/>
      <c r="F31" s="112" t="s">
        <v>47</v>
      </c>
      <c r="G31" s="113"/>
      <c r="H31" s="114"/>
      <c r="I31" s="112" t="s">
        <v>48</v>
      </c>
      <c r="J31" s="113"/>
      <c r="K31" s="114"/>
      <c r="L31" s="112" t="s">
        <v>37</v>
      </c>
      <c r="M31" s="113"/>
      <c r="N31" s="114"/>
    </row>
    <row r="32" spans="1:18" ht="7.5" customHeight="1" x14ac:dyDescent="0.2">
      <c r="A32" s="111"/>
      <c r="B32" s="102"/>
      <c r="C32" s="102"/>
      <c r="D32" s="102"/>
      <c r="E32" s="102"/>
      <c r="F32" s="115" t="s">
        <v>38</v>
      </c>
      <c r="G32" s="115" t="s">
        <v>49</v>
      </c>
      <c r="H32" s="115" t="s">
        <v>40</v>
      </c>
      <c r="I32" s="115" t="s">
        <v>38</v>
      </c>
      <c r="J32" s="115" t="s">
        <v>49</v>
      </c>
      <c r="K32" s="115" t="s">
        <v>40</v>
      </c>
      <c r="L32" s="115" t="s">
        <v>38</v>
      </c>
      <c r="M32" s="115" t="s">
        <v>49</v>
      </c>
      <c r="N32" s="115" t="s">
        <v>40</v>
      </c>
    </row>
    <row r="33" spans="1:18" ht="5.25" customHeight="1" x14ac:dyDescent="0.2">
      <c r="A33" s="116">
        <v>1</v>
      </c>
      <c r="B33" s="117">
        <v>2</v>
      </c>
      <c r="C33" s="118"/>
      <c r="D33" s="118"/>
      <c r="E33" s="119"/>
      <c r="F33" s="115">
        <v>3</v>
      </c>
      <c r="G33" s="115">
        <v>4</v>
      </c>
      <c r="H33" s="115">
        <v>5</v>
      </c>
      <c r="I33" s="115">
        <v>6</v>
      </c>
      <c r="J33" s="115">
        <v>7</v>
      </c>
      <c r="K33" s="115">
        <v>8</v>
      </c>
      <c r="L33" s="115">
        <v>9</v>
      </c>
      <c r="M33" s="115">
        <v>10</v>
      </c>
      <c r="N33" s="115">
        <v>11</v>
      </c>
    </row>
    <row r="34" spans="1:18" ht="9" customHeight="1" x14ac:dyDescent="0.2">
      <c r="A34" s="120"/>
      <c r="B34" s="121"/>
      <c r="C34" s="122"/>
      <c r="D34" s="122"/>
      <c r="E34" s="123"/>
      <c r="F34" s="124"/>
      <c r="G34" s="125"/>
      <c r="H34" s="124"/>
      <c r="I34" s="126"/>
      <c r="J34" s="125"/>
      <c r="K34" s="124"/>
      <c r="L34" s="127"/>
      <c r="M34" s="128"/>
      <c r="N34" s="129"/>
    </row>
    <row r="35" spans="1:18" ht="14.25" x14ac:dyDescent="0.2">
      <c r="A35" s="105">
        <v>9</v>
      </c>
      <c r="B35" s="21" t="s">
        <v>50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8" ht="30.75" customHeight="1" x14ac:dyDescent="0.2">
      <c r="A36" s="130" t="s">
        <v>33</v>
      </c>
      <c r="B36" s="131" t="s">
        <v>51</v>
      </c>
      <c r="C36" s="132"/>
      <c r="D36" s="133" t="s">
        <v>52</v>
      </c>
      <c r="E36" s="133" t="s">
        <v>53</v>
      </c>
      <c r="F36" s="134" t="s">
        <v>54</v>
      </c>
      <c r="G36" s="134"/>
      <c r="H36" s="134"/>
      <c r="I36" s="134" t="s">
        <v>55</v>
      </c>
      <c r="J36" s="134"/>
      <c r="K36" s="134"/>
      <c r="L36" s="134" t="s">
        <v>37</v>
      </c>
      <c r="M36" s="134"/>
      <c r="N36" s="134"/>
    </row>
    <row r="37" spans="1:18" ht="16.5" customHeight="1" x14ac:dyDescent="0.2">
      <c r="A37" s="130"/>
      <c r="B37" s="135"/>
      <c r="C37" s="136"/>
      <c r="D37" s="137"/>
      <c r="E37" s="137"/>
      <c r="F37" s="115" t="s">
        <v>38</v>
      </c>
      <c r="G37" s="115" t="s">
        <v>39</v>
      </c>
      <c r="H37" s="115" t="s">
        <v>56</v>
      </c>
      <c r="I37" s="115" t="s">
        <v>38</v>
      </c>
      <c r="J37" s="115" t="s">
        <v>39</v>
      </c>
      <c r="K37" s="115" t="s">
        <v>56</v>
      </c>
      <c r="L37" s="115" t="s">
        <v>57</v>
      </c>
      <c r="M37" s="115" t="s">
        <v>39</v>
      </c>
      <c r="N37" s="115" t="s">
        <v>56</v>
      </c>
    </row>
    <row r="38" spans="1:18" ht="9.75" customHeight="1" x14ac:dyDescent="0.2">
      <c r="A38" s="116">
        <v>1</v>
      </c>
      <c r="B38" s="112">
        <f>A38+1</f>
        <v>2</v>
      </c>
      <c r="C38" s="114"/>
      <c r="D38" s="138">
        <f>B38+1</f>
        <v>3</v>
      </c>
      <c r="E38" s="115">
        <f>D38+1</f>
        <v>4</v>
      </c>
      <c r="F38" s="68">
        <f>E38+1</f>
        <v>5</v>
      </c>
      <c r="G38" s="68">
        <f>F38+1</f>
        <v>6</v>
      </c>
      <c r="H38" s="68">
        <f t="shared" ref="H38:N38" si="2">G38+1</f>
        <v>7</v>
      </c>
      <c r="I38" s="68">
        <f t="shared" si="2"/>
        <v>8</v>
      </c>
      <c r="J38" s="68">
        <f t="shared" si="2"/>
        <v>9</v>
      </c>
      <c r="K38" s="68">
        <f t="shared" si="2"/>
        <v>10</v>
      </c>
      <c r="L38" s="68">
        <f t="shared" si="2"/>
        <v>11</v>
      </c>
      <c r="M38" s="68">
        <f t="shared" si="2"/>
        <v>12</v>
      </c>
      <c r="N38" s="68">
        <f t="shared" si="2"/>
        <v>13</v>
      </c>
    </row>
    <row r="39" spans="1:18" ht="13.5" customHeight="1" x14ac:dyDescent="0.2">
      <c r="A39" s="139">
        <v>1</v>
      </c>
      <c r="B39" s="140" t="str">
        <f>B24</f>
        <v>Забезпечення надання початкової музичної освіти,  освіти з образотворчого мистецтва та художнього промислу</v>
      </c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8" ht="12.75" customHeight="1" x14ac:dyDescent="0.2">
      <c r="A40" s="142">
        <v>1</v>
      </c>
      <c r="B40" s="143" t="s">
        <v>58</v>
      </c>
      <c r="C40" s="144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</row>
    <row r="41" spans="1:18" ht="15.75" customHeight="1" x14ac:dyDescent="0.2">
      <c r="A41" s="146"/>
      <c r="B41" s="147" t="s">
        <v>59</v>
      </c>
      <c r="C41" s="148"/>
      <c r="D41" s="149" t="s">
        <v>60</v>
      </c>
      <c r="E41" s="150" t="s">
        <v>61</v>
      </c>
      <c r="F41" s="151">
        <v>4</v>
      </c>
      <c r="G41" s="151"/>
      <c r="H41" s="152">
        <f>F41+G41</f>
        <v>4</v>
      </c>
      <c r="I41" s="151">
        <v>4</v>
      </c>
      <c r="J41" s="151"/>
      <c r="K41" s="152">
        <f>I41+J41</f>
        <v>4</v>
      </c>
      <c r="L41" s="153">
        <f t="shared" ref="L41:N55" si="3">I41-F41</f>
        <v>0</v>
      </c>
      <c r="M41" s="153">
        <f t="shared" si="3"/>
        <v>0</v>
      </c>
      <c r="N41" s="153">
        <f t="shared" si="3"/>
        <v>0</v>
      </c>
    </row>
    <row r="42" spans="1:18" ht="15" customHeight="1" x14ac:dyDescent="0.2">
      <c r="A42" s="146"/>
      <c r="B42" s="147" t="s">
        <v>62</v>
      </c>
      <c r="C42" s="148"/>
      <c r="D42" s="149" t="s">
        <v>60</v>
      </c>
      <c r="E42" s="154"/>
      <c r="F42" s="155">
        <v>3</v>
      </c>
      <c r="G42" s="155"/>
      <c r="H42" s="152">
        <f t="shared" ref="H42:H55" si="4">F42+G42</f>
        <v>3</v>
      </c>
      <c r="I42" s="155">
        <v>3</v>
      </c>
      <c r="J42" s="155"/>
      <c r="K42" s="152">
        <f t="shared" ref="K42:K55" si="5">I42+J42</f>
        <v>3</v>
      </c>
      <c r="L42" s="153">
        <f t="shared" si="3"/>
        <v>0</v>
      </c>
      <c r="M42" s="153">
        <f t="shared" si="3"/>
        <v>0</v>
      </c>
      <c r="N42" s="153">
        <f t="shared" si="3"/>
        <v>0</v>
      </c>
    </row>
    <row r="43" spans="1:18" ht="13.5" customHeight="1" x14ac:dyDescent="0.2">
      <c r="A43" s="146"/>
      <c r="B43" s="147" t="s">
        <v>63</v>
      </c>
      <c r="C43" s="148"/>
      <c r="D43" s="149" t="s">
        <v>60</v>
      </c>
      <c r="E43" s="154"/>
      <c r="F43" s="155">
        <v>1</v>
      </c>
      <c r="G43" s="155"/>
      <c r="H43" s="152">
        <f t="shared" si="4"/>
        <v>1</v>
      </c>
      <c r="I43" s="155">
        <v>1</v>
      </c>
      <c r="J43" s="155"/>
      <c r="K43" s="152">
        <f t="shared" si="5"/>
        <v>1</v>
      </c>
      <c r="L43" s="153">
        <f t="shared" si="3"/>
        <v>0</v>
      </c>
      <c r="M43" s="153">
        <f t="shared" si="3"/>
        <v>0</v>
      </c>
      <c r="N43" s="153">
        <f t="shared" si="3"/>
        <v>0</v>
      </c>
    </row>
    <row r="44" spans="1:18" ht="15" customHeight="1" x14ac:dyDescent="0.2">
      <c r="A44" s="146"/>
      <c r="B44" s="147" t="s">
        <v>64</v>
      </c>
      <c r="C44" s="148"/>
      <c r="D44" s="150" t="s">
        <v>60</v>
      </c>
      <c r="E44" s="156" t="s">
        <v>65</v>
      </c>
      <c r="F44" s="157">
        <f>F49+F48+F47+F46+F45</f>
        <v>237.35</v>
      </c>
      <c r="G44" s="155">
        <f>G49+G48+G47+G46+G45</f>
        <v>8</v>
      </c>
      <c r="H44" s="158">
        <f t="shared" si="4"/>
        <v>245.35</v>
      </c>
      <c r="I44" s="157">
        <f>I49+I48+I47+I46+I45</f>
        <v>237.35</v>
      </c>
      <c r="J44" s="155">
        <f>J49+J48+J47+J46+J45</f>
        <v>8</v>
      </c>
      <c r="K44" s="158">
        <f t="shared" si="5"/>
        <v>245.35</v>
      </c>
      <c r="L44" s="153">
        <f t="shared" si="3"/>
        <v>0</v>
      </c>
      <c r="M44" s="153">
        <f t="shared" si="3"/>
        <v>0</v>
      </c>
      <c r="N44" s="153">
        <f t="shared" si="3"/>
        <v>0</v>
      </c>
    </row>
    <row r="45" spans="1:18" ht="16.5" customHeight="1" x14ac:dyDescent="0.2">
      <c r="A45" s="146"/>
      <c r="B45" s="159" t="s">
        <v>66</v>
      </c>
      <c r="C45" s="160"/>
      <c r="D45" s="150" t="s">
        <v>60</v>
      </c>
      <c r="E45" s="161"/>
      <c r="F45" s="162">
        <v>12</v>
      </c>
      <c r="G45" s="162"/>
      <c r="H45" s="152">
        <f t="shared" si="4"/>
        <v>12</v>
      </c>
      <c r="I45" s="162">
        <v>12</v>
      </c>
      <c r="J45" s="162"/>
      <c r="K45" s="152">
        <f t="shared" si="5"/>
        <v>12</v>
      </c>
      <c r="L45" s="153">
        <f t="shared" si="3"/>
        <v>0</v>
      </c>
      <c r="M45" s="153">
        <f t="shared" si="3"/>
        <v>0</v>
      </c>
      <c r="N45" s="153">
        <f t="shared" si="3"/>
        <v>0</v>
      </c>
    </row>
    <row r="46" spans="1:18" ht="15.75" customHeight="1" x14ac:dyDescent="0.2">
      <c r="A46" s="146"/>
      <c r="B46" s="159" t="s">
        <v>67</v>
      </c>
      <c r="C46" s="160"/>
      <c r="D46" s="150" t="s">
        <v>60</v>
      </c>
      <c r="E46" s="161"/>
      <c r="F46" s="163">
        <v>196.6</v>
      </c>
      <c r="G46" s="162">
        <v>8</v>
      </c>
      <c r="H46" s="164">
        <f t="shared" si="4"/>
        <v>204.6</v>
      </c>
      <c r="I46" s="163">
        <v>196.6</v>
      </c>
      <c r="J46" s="162">
        <v>8</v>
      </c>
      <c r="K46" s="164">
        <f t="shared" si="5"/>
        <v>204.6</v>
      </c>
      <c r="L46" s="153">
        <f t="shared" si="3"/>
        <v>0</v>
      </c>
      <c r="M46" s="153">
        <f t="shared" si="3"/>
        <v>0</v>
      </c>
      <c r="N46" s="153">
        <f t="shared" si="3"/>
        <v>0</v>
      </c>
      <c r="P46" t="s">
        <v>68</v>
      </c>
    </row>
    <row r="47" spans="1:18" ht="16.5" customHeight="1" x14ac:dyDescent="0.2">
      <c r="A47" s="146"/>
      <c r="B47" s="159" t="s">
        <v>69</v>
      </c>
      <c r="C47" s="160"/>
      <c r="D47" s="150" t="s">
        <v>60</v>
      </c>
      <c r="E47" s="161"/>
      <c r="F47" s="163">
        <v>1.5</v>
      </c>
      <c r="G47" s="162"/>
      <c r="H47" s="164">
        <f t="shared" si="4"/>
        <v>1.5</v>
      </c>
      <c r="I47" s="163">
        <v>1.5</v>
      </c>
      <c r="J47" s="162"/>
      <c r="K47" s="164">
        <f t="shared" si="5"/>
        <v>1.5</v>
      </c>
      <c r="L47" s="153">
        <f t="shared" si="3"/>
        <v>0</v>
      </c>
      <c r="M47" s="153">
        <f t="shared" si="3"/>
        <v>0</v>
      </c>
      <c r="N47" s="153">
        <f t="shared" si="3"/>
        <v>0</v>
      </c>
      <c r="O47" s="12" t="s">
        <v>5</v>
      </c>
      <c r="P47" s="14">
        <v>1539382</v>
      </c>
      <c r="Q47" s="14"/>
      <c r="R47" s="14"/>
    </row>
    <row r="48" spans="1:18" ht="12.75" customHeight="1" x14ac:dyDescent="0.2">
      <c r="A48" s="146"/>
      <c r="B48" s="159" t="s">
        <v>70</v>
      </c>
      <c r="C48" s="160"/>
      <c r="D48" s="150" t="s">
        <v>60</v>
      </c>
      <c r="E48" s="161"/>
      <c r="F48" s="165">
        <v>23.25</v>
      </c>
      <c r="G48" s="162"/>
      <c r="H48" s="158">
        <f t="shared" si="4"/>
        <v>23.25</v>
      </c>
      <c r="I48" s="165">
        <v>23.25</v>
      </c>
      <c r="J48" s="162"/>
      <c r="K48" s="158">
        <f t="shared" si="5"/>
        <v>23.25</v>
      </c>
      <c r="L48" s="153">
        <f t="shared" si="3"/>
        <v>0</v>
      </c>
      <c r="M48" s="153">
        <f t="shared" si="3"/>
        <v>0</v>
      </c>
      <c r="N48" s="153">
        <f t="shared" si="3"/>
        <v>0</v>
      </c>
      <c r="P48" s="166">
        <v>-5906.21</v>
      </c>
      <c r="Q48" s="14"/>
      <c r="R48" s="14"/>
    </row>
    <row r="49" spans="1:20" ht="13.5" customHeight="1" x14ac:dyDescent="0.2">
      <c r="A49" s="146"/>
      <c r="B49" s="159" t="s">
        <v>71</v>
      </c>
      <c r="C49" s="160"/>
      <c r="D49" s="150" t="s">
        <v>60</v>
      </c>
      <c r="E49" s="167"/>
      <c r="F49" s="162">
        <v>4</v>
      </c>
      <c r="G49" s="162"/>
      <c r="H49" s="152">
        <f t="shared" si="4"/>
        <v>4</v>
      </c>
      <c r="I49" s="162">
        <v>4</v>
      </c>
      <c r="J49" s="162"/>
      <c r="K49" s="152">
        <f t="shared" si="5"/>
        <v>4</v>
      </c>
      <c r="L49" s="153">
        <f t="shared" si="3"/>
        <v>0</v>
      </c>
      <c r="M49" s="153">
        <f t="shared" si="3"/>
        <v>0</v>
      </c>
      <c r="N49" s="153">
        <f t="shared" si="3"/>
        <v>0</v>
      </c>
      <c r="P49" s="166">
        <v>-3691.79</v>
      </c>
      <c r="Q49" s="14"/>
      <c r="R49" s="14"/>
    </row>
    <row r="50" spans="1:20" ht="18" customHeight="1" x14ac:dyDescent="0.2">
      <c r="A50" s="146"/>
      <c r="B50" s="168" t="s">
        <v>72</v>
      </c>
      <c r="C50" s="169"/>
      <c r="D50" s="150" t="s">
        <v>60</v>
      </c>
      <c r="E50" s="170" t="s">
        <v>73</v>
      </c>
      <c r="F50" s="162">
        <v>15</v>
      </c>
      <c r="G50" s="162"/>
      <c r="H50" s="152">
        <f t="shared" si="4"/>
        <v>15</v>
      </c>
      <c r="I50" s="162">
        <v>15</v>
      </c>
      <c r="J50" s="162"/>
      <c r="K50" s="152">
        <f t="shared" si="5"/>
        <v>15</v>
      </c>
      <c r="L50" s="153">
        <f t="shared" si="3"/>
        <v>0</v>
      </c>
      <c r="M50" s="153">
        <f t="shared" si="3"/>
        <v>0</v>
      </c>
      <c r="N50" s="153">
        <f t="shared" si="3"/>
        <v>0</v>
      </c>
      <c r="P50" s="14">
        <f>SUM(P47:P49)</f>
        <v>1529784</v>
      </c>
      <c r="Q50" s="171">
        <f>P50/1000</f>
        <v>1529.7840000000001</v>
      </c>
      <c r="R50" s="14"/>
    </row>
    <row r="51" spans="1:20" ht="15.75" customHeight="1" x14ac:dyDescent="0.2">
      <c r="A51" s="146"/>
      <c r="B51" s="159" t="s">
        <v>74</v>
      </c>
      <c r="C51" s="160"/>
      <c r="D51" s="150" t="s">
        <v>60</v>
      </c>
      <c r="E51" s="170" t="s">
        <v>73</v>
      </c>
      <c r="F51" s="162">
        <v>132</v>
      </c>
      <c r="G51" s="162"/>
      <c r="H51" s="152">
        <f t="shared" si="4"/>
        <v>132</v>
      </c>
      <c r="I51" s="162">
        <v>132</v>
      </c>
      <c r="J51" s="162"/>
      <c r="K51" s="152">
        <f t="shared" si="5"/>
        <v>132</v>
      </c>
      <c r="L51" s="153">
        <f t="shared" si="3"/>
        <v>0</v>
      </c>
      <c r="M51" s="153">
        <f t="shared" si="3"/>
        <v>0</v>
      </c>
      <c r="N51" s="153">
        <f t="shared" si="3"/>
        <v>0</v>
      </c>
      <c r="P51" s="14"/>
      <c r="Q51" s="14" t="s">
        <v>75</v>
      </c>
      <c r="R51" s="14"/>
      <c r="S51" s="14" t="s">
        <v>76</v>
      </c>
      <c r="T51" s="14"/>
    </row>
    <row r="52" spans="1:20" ht="14.25" customHeight="1" x14ac:dyDescent="0.2">
      <c r="A52" s="146"/>
      <c r="B52" s="172" t="s">
        <v>77</v>
      </c>
      <c r="C52" s="173"/>
      <c r="D52" s="174" t="s">
        <v>78</v>
      </c>
      <c r="E52" s="150" t="s">
        <v>61</v>
      </c>
      <c r="F52" s="175">
        <f>F24</f>
        <v>27942700</v>
      </c>
      <c r="G52" s="175">
        <f>G24</f>
        <v>1658000</v>
      </c>
      <c r="H52" s="176">
        <f t="shared" si="4"/>
        <v>29600700</v>
      </c>
      <c r="I52" s="177">
        <f>I24</f>
        <v>27894481</v>
      </c>
      <c r="J52" s="175">
        <f>J24</f>
        <v>1798933</v>
      </c>
      <c r="K52" s="178">
        <f t="shared" si="5"/>
        <v>29693414</v>
      </c>
      <c r="L52" s="179">
        <f>I52-F52</f>
        <v>-48219</v>
      </c>
      <c r="M52" s="180">
        <f t="shared" si="3"/>
        <v>140933</v>
      </c>
      <c r="N52" s="181">
        <f t="shared" si="3"/>
        <v>92714</v>
      </c>
      <c r="P52" s="14" t="s">
        <v>5</v>
      </c>
      <c r="Q52" s="166">
        <v>1573048.79</v>
      </c>
      <c r="R52" s="14"/>
      <c r="S52" s="14">
        <v>1425336.45</v>
      </c>
      <c r="T52" s="14"/>
    </row>
    <row r="53" spans="1:20" ht="15" customHeight="1" x14ac:dyDescent="0.2">
      <c r="A53" s="146"/>
      <c r="B53" s="159" t="s">
        <v>79</v>
      </c>
      <c r="C53" s="160"/>
      <c r="D53" s="174" t="s">
        <v>78</v>
      </c>
      <c r="E53" s="150" t="s">
        <v>61</v>
      </c>
      <c r="F53" s="175">
        <f>F24</f>
        <v>27942700</v>
      </c>
      <c r="G53" s="175"/>
      <c r="H53" s="176">
        <f t="shared" si="4"/>
        <v>27942700</v>
      </c>
      <c r="I53" s="177">
        <f>I24</f>
        <v>27894481</v>
      </c>
      <c r="J53" s="175"/>
      <c r="K53" s="178">
        <f t="shared" si="5"/>
        <v>27894481</v>
      </c>
      <c r="L53" s="179">
        <f t="shared" si="3"/>
        <v>-48219</v>
      </c>
      <c r="M53" s="182">
        <f t="shared" si="3"/>
        <v>0</v>
      </c>
      <c r="N53" s="183">
        <f t="shared" si="3"/>
        <v>-48219</v>
      </c>
      <c r="P53" s="14" t="s">
        <v>80</v>
      </c>
      <c r="Q53" s="166">
        <v>-8014.61</v>
      </c>
      <c r="R53" s="14"/>
      <c r="S53" s="166">
        <v>-5905.62</v>
      </c>
      <c r="T53" s="14"/>
    </row>
    <row r="54" spans="1:20" ht="15" customHeight="1" x14ac:dyDescent="0.2">
      <c r="A54" s="146"/>
      <c r="B54" s="159" t="s">
        <v>81</v>
      </c>
      <c r="C54" s="160"/>
      <c r="D54" s="174" t="s">
        <v>78</v>
      </c>
      <c r="E54" s="150" t="s">
        <v>61</v>
      </c>
      <c r="F54" s="175"/>
      <c r="G54" s="175">
        <f>G24</f>
        <v>1658000</v>
      </c>
      <c r="H54" s="178">
        <f t="shared" si="4"/>
        <v>1658000</v>
      </c>
      <c r="I54" s="175"/>
      <c r="J54" s="175">
        <f>J24</f>
        <v>1798933</v>
      </c>
      <c r="K54" s="178">
        <f t="shared" si="5"/>
        <v>1798933</v>
      </c>
      <c r="L54" s="184">
        <f t="shared" si="3"/>
        <v>0</v>
      </c>
      <c r="M54" s="180">
        <f t="shared" si="3"/>
        <v>140933</v>
      </c>
      <c r="N54" s="183">
        <f t="shared" si="3"/>
        <v>140933</v>
      </c>
      <c r="P54" s="14" t="s">
        <v>82</v>
      </c>
      <c r="Q54" s="166"/>
      <c r="R54" s="14"/>
      <c r="S54" s="166">
        <v>-3691.79</v>
      </c>
      <c r="T54" s="14"/>
    </row>
    <row r="55" spans="1:20" ht="16.5" customHeight="1" x14ac:dyDescent="0.2">
      <c r="A55" s="146"/>
      <c r="B55" s="159" t="s">
        <v>83</v>
      </c>
      <c r="C55" s="160"/>
      <c r="D55" s="174" t="s">
        <v>78</v>
      </c>
      <c r="E55" s="150" t="s">
        <v>61</v>
      </c>
      <c r="F55" s="175"/>
      <c r="G55" s="185">
        <v>1654400</v>
      </c>
      <c r="H55" s="178">
        <f t="shared" si="4"/>
        <v>1654400</v>
      </c>
      <c r="I55" s="175"/>
      <c r="J55" s="175">
        <v>1565034</v>
      </c>
      <c r="K55" s="178">
        <f t="shared" si="5"/>
        <v>1565034</v>
      </c>
      <c r="L55" s="153">
        <f t="shared" si="3"/>
        <v>0</v>
      </c>
      <c r="M55" s="181">
        <f t="shared" si="3"/>
        <v>-89366</v>
      </c>
      <c r="N55" s="181">
        <f t="shared" si="3"/>
        <v>-89366</v>
      </c>
      <c r="P55" s="14"/>
      <c r="Q55" s="14">
        <f>SUM(Q52:Q54)</f>
        <v>1565034.18</v>
      </c>
      <c r="R55" s="171">
        <f>Q55/1000</f>
        <v>1565.0341799999999</v>
      </c>
      <c r="S55" s="14">
        <f>SUM(S52:S54)</f>
        <v>1415739.0399999998</v>
      </c>
      <c r="T55" s="171">
        <f>S55/1000</f>
        <v>1415.7390399999997</v>
      </c>
    </row>
    <row r="56" spans="1:20" ht="33.75" customHeight="1" x14ac:dyDescent="0.2">
      <c r="A56" s="186"/>
      <c r="B56" s="187" t="s">
        <v>84</v>
      </c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9"/>
      <c r="P56" s="14"/>
      <c r="Q56" s="14"/>
      <c r="R56" s="14"/>
    </row>
    <row r="57" spans="1:20" ht="12.75" customHeight="1" x14ac:dyDescent="0.2">
      <c r="A57" s="190">
        <v>2</v>
      </c>
      <c r="B57" s="191" t="s">
        <v>85</v>
      </c>
      <c r="C57" s="191"/>
      <c r="D57" s="192"/>
      <c r="E57" s="192"/>
      <c r="F57" s="193"/>
      <c r="G57" s="193"/>
      <c r="H57" s="193"/>
      <c r="I57" s="193"/>
      <c r="J57" s="193"/>
      <c r="K57" s="193"/>
      <c r="L57" s="153">
        <f t="shared" ref="L57:N58" si="6">I57-F57</f>
        <v>0</v>
      </c>
      <c r="M57" s="153">
        <f t="shared" si="6"/>
        <v>0</v>
      </c>
      <c r="N57" s="153">
        <f t="shared" si="6"/>
        <v>0</v>
      </c>
      <c r="O57" s="194"/>
      <c r="P57" s="194"/>
      <c r="Q57" s="194"/>
    </row>
    <row r="58" spans="1:20" ht="17.25" customHeight="1" x14ac:dyDescent="0.25">
      <c r="A58" s="146"/>
      <c r="B58" s="195" t="s">
        <v>86</v>
      </c>
      <c r="C58" s="195"/>
      <c r="D58" s="196" t="s">
        <v>87</v>
      </c>
      <c r="E58" s="196" t="s">
        <v>88</v>
      </c>
      <c r="F58" s="197">
        <v>1327</v>
      </c>
      <c r="G58" s="197">
        <v>140</v>
      </c>
      <c r="H58" s="198">
        <f>F58+G58</f>
        <v>1467</v>
      </c>
      <c r="I58" s="197">
        <v>1323</v>
      </c>
      <c r="J58" s="197">
        <v>112</v>
      </c>
      <c r="K58" s="198">
        <f>I58+J58</f>
        <v>1435</v>
      </c>
      <c r="L58" s="199">
        <f t="shared" si="6"/>
        <v>-4</v>
      </c>
      <c r="M58" s="200">
        <f t="shared" si="6"/>
        <v>-28</v>
      </c>
      <c r="N58" s="200">
        <f t="shared" si="6"/>
        <v>-32</v>
      </c>
      <c r="O58" s="201"/>
      <c r="P58" s="194"/>
      <c r="Q58" s="194"/>
    </row>
    <row r="59" spans="1:20" ht="17.25" customHeight="1" x14ac:dyDescent="0.25">
      <c r="A59" s="146"/>
      <c r="B59" s="202" t="s">
        <v>89</v>
      </c>
      <c r="C59" s="202"/>
      <c r="D59" s="196" t="s">
        <v>87</v>
      </c>
      <c r="E59" s="196" t="s">
        <v>88</v>
      </c>
      <c r="F59" s="197">
        <v>375</v>
      </c>
      <c r="G59" s="197"/>
      <c r="H59" s="198">
        <f>F59+G59</f>
        <v>375</v>
      </c>
      <c r="I59" s="197">
        <v>412</v>
      </c>
      <c r="J59" s="197"/>
      <c r="K59" s="198">
        <f>I59+J59</f>
        <v>412</v>
      </c>
      <c r="L59" s="153">
        <f>I59-F59</f>
        <v>37</v>
      </c>
      <c r="M59" s="203">
        <f>J59-G59</f>
        <v>0</v>
      </c>
      <c r="N59" s="203">
        <f>K59-H59</f>
        <v>37</v>
      </c>
      <c r="O59" s="201"/>
      <c r="P59" s="194"/>
      <c r="Q59" s="194"/>
    </row>
    <row r="60" spans="1:20" ht="18.75" customHeight="1" x14ac:dyDescent="0.25">
      <c r="A60" s="204"/>
      <c r="B60" s="205" t="s">
        <v>90</v>
      </c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194"/>
      <c r="P60" s="194"/>
      <c r="Q60" s="194"/>
    </row>
    <row r="61" spans="1:20" ht="15" customHeight="1" x14ac:dyDescent="0.2">
      <c r="A61" s="142">
        <v>3</v>
      </c>
      <c r="B61" s="191" t="s">
        <v>91</v>
      </c>
      <c r="C61" s="191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4"/>
      <c r="P61" s="194"/>
      <c r="Q61" s="194"/>
    </row>
    <row r="62" spans="1:20" ht="17.25" customHeight="1" x14ac:dyDescent="0.2">
      <c r="A62" s="146"/>
      <c r="B62" s="202" t="s">
        <v>92</v>
      </c>
      <c r="C62" s="202"/>
      <c r="D62" s="196" t="s">
        <v>87</v>
      </c>
      <c r="E62" s="196" t="s">
        <v>88</v>
      </c>
      <c r="F62" s="206">
        <f t="shared" ref="F62:K62" si="7">F58/F46</f>
        <v>6.7497456765005088</v>
      </c>
      <c r="G62" s="206">
        <f t="shared" si="7"/>
        <v>17.5</v>
      </c>
      <c r="H62" s="206">
        <f t="shared" si="7"/>
        <v>7.1700879765395893</v>
      </c>
      <c r="I62" s="206">
        <f t="shared" si="7"/>
        <v>6.7293997965412009</v>
      </c>
      <c r="J62" s="206">
        <f t="shared" si="7"/>
        <v>14</v>
      </c>
      <c r="K62" s="206">
        <f t="shared" si="7"/>
        <v>7.0136852394916911</v>
      </c>
      <c r="L62" s="199">
        <f t="shared" ref="L62:N64" si="8">I62-F62</f>
        <v>-2.0345879959307922E-2</v>
      </c>
      <c r="M62" s="207">
        <f t="shared" si="8"/>
        <v>-3.5</v>
      </c>
      <c r="N62" s="207">
        <f t="shared" si="8"/>
        <v>-0.1564027370478982</v>
      </c>
      <c r="O62" s="194"/>
      <c r="P62" s="194"/>
      <c r="Q62" s="194"/>
    </row>
    <row r="63" spans="1:20" ht="32.25" customHeight="1" x14ac:dyDescent="0.25">
      <c r="A63" s="146"/>
      <c r="B63" s="208" t="s">
        <v>93</v>
      </c>
      <c r="C63" s="208"/>
      <c r="D63" s="196" t="s">
        <v>94</v>
      </c>
      <c r="E63" s="196" t="s">
        <v>88</v>
      </c>
      <c r="F63" s="209"/>
      <c r="G63" s="210"/>
      <c r="H63" s="209">
        <f>H52/H58</f>
        <v>20177.709611451945</v>
      </c>
      <c r="I63" s="192"/>
      <c r="J63" s="211"/>
      <c r="K63" s="209">
        <f>K52/K58</f>
        <v>20692.274564459931</v>
      </c>
      <c r="L63" s="181">
        <f t="shared" si="8"/>
        <v>0</v>
      </c>
      <c r="M63" s="212">
        <f t="shared" si="8"/>
        <v>0</v>
      </c>
      <c r="N63" s="213">
        <f t="shared" si="8"/>
        <v>514.56495300798633</v>
      </c>
      <c r="O63" s="194"/>
      <c r="P63" s="194"/>
      <c r="Q63" s="194"/>
    </row>
    <row r="64" spans="1:20" ht="15.75" customHeight="1" x14ac:dyDescent="0.2">
      <c r="A64" s="146"/>
      <c r="B64" s="202" t="s">
        <v>95</v>
      </c>
      <c r="C64" s="202"/>
      <c r="D64" s="196" t="s">
        <v>94</v>
      </c>
      <c r="E64" s="196" t="s">
        <v>88</v>
      </c>
      <c r="F64" s="214"/>
      <c r="G64" s="215"/>
      <c r="H64" s="209">
        <f>H55/H58</f>
        <v>1127.7436946148603</v>
      </c>
      <c r="I64" s="192"/>
      <c r="J64" s="211"/>
      <c r="K64" s="209">
        <f>K55/K58</f>
        <v>1090.6160278745645</v>
      </c>
      <c r="L64" s="181">
        <f t="shared" si="8"/>
        <v>0</v>
      </c>
      <c r="M64" s="212">
        <f t="shared" si="8"/>
        <v>0</v>
      </c>
      <c r="N64" s="212">
        <f t="shared" si="8"/>
        <v>-37.127666740295808</v>
      </c>
      <c r="O64" s="194"/>
      <c r="P64" s="194"/>
      <c r="Q64" s="194"/>
    </row>
    <row r="65" spans="1:17" ht="16.5" customHeight="1" x14ac:dyDescent="0.25">
      <c r="A65" s="142">
        <v>4</v>
      </c>
      <c r="B65" s="216" t="s">
        <v>96</v>
      </c>
      <c r="C65" s="216"/>
      <c r="D65" s="217"/>
      <c r="E65" s="218"/>
      <c r="F65" s="218"/>
      <c r="G65" s="218"/>
      <c r="H65" s="218"/>
      <c r="I65" s="218"/>
      <c r="J65" s="218"/>
      <c r="K65" s="218"/>
      <c r="L65" s="218"/>
      <c r="M65" s="218"/>
      <c r="N65" s="218"/>
      <c r="O65" s="194"/>
      <c r="P65" s="194"/>
      <c r="Q65" s="194"/>
    </row>
    <row r="66" spans="1:17" ht="42.75" customHeight="1" x14ac:dyDescent="0.2">
      <c r="A66" s="219"/>
      <c r="B66" s="195" t="s">
        <v>97</v>
      </c>
      <c r="C66" s="195"/>
      <c r="D66" s="196" t="s">
        <v>98</v>
      </c>
      <c r="E66" s="196" t="s">
        <v>88</v>
      </c>
      <c r="F66" s="220"/>
      <c r="G66" s="220"/>
      <c r="H66" s="220">
        <v>0.1</v>
      </c>
      <c r="I66" s="193"/>
      <c r="J66" s="193"/>
      <c r="K66" s="220">
        <v>0</v>
      </c>
      <c r="L66" s="153"/>
      <c r="M66" s="153"/>
      <c r="N66" s="153"/>
      <c r="O66" s="194"/>
      <c r="P66" s="194"/>
      <c r="Q66" s="194"/>
    </row>
    <row r="67" spans="1:17" ht="30.75" customHeight="1" x14ac:dyDescent="0.25">
      <c r="A67" s="219"/>
      <c r="B67" s="202" t="s">
        <v>99</v>
      </c>
      <c r="C67" s="202"/>
      <c r="D67" s="196" t="s">
        <v>98</v>
      </c>
      <c r="E67" s="196" t="s">
        <v>88</v>
      </c>
      <c r="F67" s="221"/>
      <c r="G67" s="221"/>
      <c r="H67" s="222">
        <f>H55/H52*100</f>
        <v>5.5890570155435508</v>
      </c>
      <c r="I67" s="223"/>
      <c r="J67" s="224"/>
      <c r="K67" s="222">
        <f>K55/K52*100</f>
        <v>5.2706435171112354</v>
      </c>
      <c r="L67" s="225">
        <f>I67-F67</f>
        <v>0</v>
      </c>
      <c r="M67" s="153">
        <f>J67-G67</f>
        <v>0</v>
      </c>
      <c r="N67" s="226">
        <f>K67-H67</f>
        <v>-0.31841349843231548</v>
      </c>
      <c r="O67" s="227"/>
      <c r="P67" s="228"/>
      <c r="Q67" s="229"/>
    </row>
    <row r="68" spans="1:17" ht="19.5" customHeight="1" x14ac:dyDescent="0.25">
      <c r="A68" s="154">
        <v>2</v>
      </c>
      <c r="B68" s="224" t="str">
        <f>B25</f>
        <v>Придбання обладнання для художнього відділу Стебницької дитячої музичної школи</v>
      </c>
      <c r="C68" s="211"/>
      <c r="D68" s="211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194"/>
      <c r="P68" s="194"/>
      <c r="Q68" s="194"/>
    </row>
    <row r="69" spans="1:17" ht="15.75" customHeight="1" x14ac:dyDescent="0.25">
      <c r="A69" s="142">
        <v>1</v>
      </c>
      <c r="B69" s="230" t="s">
        <v>58</v>
      </c>
      <c r="C69" s="231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</row>
    <row r="70" spans="1:17" ht="18" customHeight="1" x14ac:dyDescent="0.2">
      <c r="A70" s="233"/>
      <c r="B70" s="234" t="s">
        <v>100</v>
      </c>
      <c r="C70" s="235"/>
      <c r="D70" s="196" t="s">
        <v>101</v>
      </c>
      <c r="E70" s="236" t="s">
        <v>61</v>
      </c>
      <c r="F70" s="95">
        <f>F28</f>
        <v>7000</v>
      </c>
      <c r="G70" s="95"/>
      <c r="H70" s="95">
        <f>SUM(F70:G70)</f>
        <v>7000</v>
      </c>
      <c r="I70" s="95">
        <f>I28</f>
        <v>7000</v>
      </c>
      <c r="J70" s="95"/>
      <c r="K70" s="95">
        <f>SUM(I70:J70)</f>
        <v>7000</v>
      </c>
      <c r="L70" s="237">
        <f t="shared" ref="L70:N76" si="9">I70-F70</f>
        <v>0</v>
      </c>
      <c r="M70" s="238">
        <f t="shared" si="9"/>
        <v>0</v>
      </c>
      <c r="N70" s="239">
        <f t="shared" si="9"/>
        <v>0</v>
      </c>
    </row>
    <row r="71" spans="1:17" ht="15" customHeight="1" x14ac:dyDescent="0.2">
      <c r="A71" s="190">
        <v>2</v>
      </c>
      <c r="B71" s="240" t="s">
        <v>85</v>
      </c>
      <c r="C71" s="241"/>
      <c r="D71" s="196"/>
      <c r="E71" s="170"/>
      <c r="F71" s="242"/>
      <c r="G71" s="243"/>
      <c r="H71" s="244"/>
      <c r="I71" s="242"/>
      <c r="J71" s="243"/>
      <c r="K71" s="244"/>
      <c r="L71" s="237">
        <f t="shared" si="9"/>
        <v>0</v>
      </c>
      <c r="M71" s="237">
        <f t="shared" si="9"/>
        <v>0</v>
      </c>
      <c r="N71" s="237">
        <f t="shared" si="9"/>
        <v>0</v>
      </c>
    </row>
    <row r="72" spans="1:17" ht="15.75" customHeight="1" x14ac:dyDescent="0.2">
      <c r="A72" s="233"/>
      <c r="B72" s="234" t="s">
        <v>102</v>
      </c>
      <c r="C72" s="235"/>
      <c r="D72" s="245" t="s">
        <v>103</v>
      </c>
      <c r="E72" s="236" t="s">
        <v>61</v>
      </c>
      <c r="F72" s="246">
        <v>10</v>
      </c>
      <c r="G72" s="246"/>
      <c r="H72" s="247">
        <f>SUM(F72:G72)</f>
        <v>10</v>
      </c>
      <c r="I72" s="246">
        <v>10</v>
      </c>
      <c r="J72" s="246"/>
      <c r="K72" s="247">
        <f>SUM(I72:J72)</f>
        <v>10</v>
      </c>
      <c r="L72" s="237">
        <f t="shared" si="9"/>
        <v>0</v>
      </c>
      <c r="M72" s="237">
        <f t="shared" si="9"/>
        <v>0</v>
      </c>
      <c r="N72" s="237">
        <f t="shared" si="9"/>
        <v>0</v>
      </c>
    </row>
    <row r="73" spans="1:17" ht="15.75" customHeight="1" x14ac:dyDescent="0.2">
      <c r="A73" s="142">
        <v>3</v>
      </c>
      <c r="B73" s="240" t="s">
        <v>91</v>
      </c>
      <c r="C73" s="241"/>
      <c r="D73" s="248"/>
      <c r="E73" s="248"/>
      <c r="F73" s="249"/>
      <c r="G73" s="250"/>
      <c r="H73" s="251"/>
      <c r="I73" s="249"/>
      <c r="J73" s="250"/>
      <c r="K73" s="251"/>
      <c r="L73" s="237">
        <f t="shared" si="9"/>
        <v>0</v>
      </c>
      <c r="M73" s="237">
        <f t="shared" si="9"/>
        <v>0</v>
      </c>
      <c r="N73" s="237">
        <f t="shared" si="9"/>
        <v>0</v>
      </c>
    </row>
    <row r="74" spans="1:17" ht="13.5" customHeight="1" x14ac:dyDescent="0.2">
      <c r="A74" s="233"/>
      <c r="B74" s="252" t="s">
        <v>104</v>
      </c>
      <c r="C74" s="252"/>
      <c r="D74" s="196" t="s">
        <v>101</v>
      </c>
      <c r="E74" s="248" t="s">
        <v>88</v>
      </c>
      <c r="F74" s="253">
        <f>F70/F72</f>
        <v>700</v>
      </c>
      <c r="G74" s="253"/>
      <c r="H74" s="253">
        <f>H70/H72</f>
        <v>700</v>
      </c>
      <c r="I74" s="253">
        <f>I70/I72</f>
        <v>700</v>
      </c>
      <c r="J74" s="253"/>
      <c r="K74" s="253">
        <f>K70/K72</f>
        <v>700</v>
      </c>
      <c r="L74" s="237">
        <f t="shared" si="9"/>
        <v>0</v>
      </c>
      <c r="M74" s="238">
        <f t="shared" si="9"/>
        <v>0</v>
      </c>
      <c r="N74" s="239">
        <f t="shared" si="9"/>
        <v>0</v>
      </c>
    </row>
    <row r="75" spans="1:17" ht="17.25" customHeight="1" x14ac:dyDescent="0.2">
      <c r="A75" s="142">
        <v>4</v>
      </c>
      <c r="B75" s="240" t="s">
        <v>96</v>
      </c>
      <c r="C75" s="254"/>
      <c r="D75" s="255"/>
      <c r="E75" s="255"/>
      <c r="F75" s="255"/>
      <c r="G75" s="255"/>
      <c r="H75" s="256"/>
      <c r="I75" s="255"/>
      <c r="J75" s="255"/>
      <c r="K75" s="256"/>
      <c r="L75" s="237">
        <f t="shared" si="9"/>
        <v>0</v>
      </c>
      <c r="M75" s="237">
        <f t="shared" si="9"/>
        <v>0</v>
      </c>
      <c r="N75" s="237">
        <f t="shared" si="9"/>
        <v>0</v>
      </c>
    </row>
    <row r="76" spans="1:17" ht="13.5" customHeight="1" x14ac:dyDescent="0.2">
      <c r="A76" s="233"/>
      <c r="B76" s="257" t="s">
        <v>105</v>
      </c>
      <c r="C76" s="258"/>
      <c r="D76" s="246" t="s">
        <v>98</v>
      </c>
      <c r="E76" s="259" t="s">
        <v>88</v>
      </c>
      <c r="F76" s="260"/>
      <c r="G76" s="260"/>
      <c r="H76" s="261">
        <v>1.4999999999999999E-2</v>
      </c>
      <c r="I76" s="260"/>
      <c r="J76" s="260"/>
      <c r="K76" s="261">
        <v>1.4999999999999999E-2</v>
      </c>
      <c r="L76" s="237">
        <f t="shared" si="9"/>
        <v>0</v>
      </c>
      <c r="M76" s="237">
        <f t="shared" si="9"/>
        <v>0</v>
      </c>
      <c r="N76" s="237">
        <f t="shared" si="9"/>
        <v>0</v>
      </c>
    </row>
    <row r="77" spans="1:17" ht="20.25" customHeight="1" x14ac:dyDescent="0.2">
      <c r="A77" s="154">
        <v>3</v>
      </c>
      <c r="B77" s="262" t="str">
        <f>B26</f>
        <v xml:space="preserve">Придбання музичних інструментів та комп'ютерної техніки для Дрогобицької дитячої музичної школи № 1 на вул. Т.Шевченка,10 </v>
      </c>
      <c r="C77" s="263"/>
      <c r="D77" s="263"/>
      <c r="E77" s="263"/>
      <c r="F77" s="263"/>
      <c r="G77" s="263"/>
      <c r="H77" s="263"/>
      <c r="I77" s="263"/>
      <c r="J77" s="263"/>
      <c r="K77" s="263"/>
      <c r="L77" s="263"/>
      <c r="M77" s="263"/>
      <c r="N77" s="263"/>
    </row>
    <row r="78" spans="1:17" ht="16.5" customHeight="1" x14ac:dyDescent="0.25">
      <c r="A78" s="142">
        <v>1</v>
      </c>
      <c r="B78" s="230" t="s">
        <v>58</v>
      </c>
      <c r="C78" s="231"/>
      <c r="D78" s="264"/>
      <c r="E78" s="264"/>
      <c r="F78" s="264"/>
      <c r="G78" s="264"/>
      <c r="H78" s="264"/>
      <c r="I78" s="264"/>
      <c r="J78" s="264"/>
      <c r="K78" s="264"/>
      <c r="L78" s="264"/>
      <c r="M78" s="264"/>
      <c r="N78" s="264"/>
    </row>
    <row r="79" spans="1:17" ht="15" customHeight="1" x14ac:dyDescent="0.2">
      <c r="A79" s="233"/>
      <c r="B79" s="265" t="s">
        <v>106</v>
      </c>
      <c r="C79" s="266"/>
      <c r="D79" s="192" t="s">
        <v>101</v>
      </c>
      <c r="E79" s="267" t="s">
        <v>61</v>
      </c>
      <c r="F79" s="95">
        <f>F26</f>
        <v>49454</v>
      </c>
      <c r="G79" s="95">
        <f>G26</f>
        <v>90000</v>
      </c>
      <c r="H79" s="95">
        <f>SUM(F79:G79)</f>
        <v>139454</v>
      </c>
      <c r="I79" s="95">
        <f>F79</f>
        <v>49454</v>
      </c>
      <c r="J79" s="95">
        <f>G79</f>
        <v>90000</v>
      </c>
      <c r="K79" s="95">
        <f>SUM(I79:J79)</f>
        <v>139454</v>
      </c>
      <c r="L79" s="237">
        <f t="shared" ref="L79:N85" si="10">I79-F79</f>
        <v>0</v>
      </c>
      <c r="M79" s="237">
        <f t="shared" si="10"/>
        <v>0</v>
      </c>
      <c r="N79" s="237">
        <f t="shared" si="10"/>
        <v>0</v>
      </c>
    </row>
    <row r="80" spans="1:17" ht="15.75" customHeight="1" x14ac:dyDescent="0.2">
      <c r="A80" s="190">
        <v>2</v>
      </c>
      <c r="B80" s="268" t="s">
        <v>85</v>
      </c>
      <c r="C80" s="269"/>
      <c r="D80" s="192"/>
      <c r="E80" s="270"/>
      <c r="F80" s="242"/>
      <c r="G80" s="243"/>
      <c r="H80" s="244"/>
      <c r="I80" s="242"/>
      <c r="J80" s="243"/>
      <c r="K80" s="244"/>
      <c r="L80" s="237">
        <f t="shared" si="10"/>
        <v>0</v>
      </c>
      <c r="M80" s="237">
        <f t="shared" si="10"/>
        <v>0</v>
      </c>
      <c r="N80" s="237">
        <f t="shared" si="10"/>
        <v>0</v>
      </c>
    </row>
    <row r="81" spans="1:14" ht="13.5" customHeight="1" x14ac:dyDescent="0.2">
      <c r="A81" s="233"/>
      <c r="B81" s="265" t="s">
        <v>102</v>
      </c>
      <c r="C81" s="266"/>
      <c r="D81" s="246" t="s">
        <v>103</v>
      </c>
      <c r="E81" s="267" t="s">
        <v>61</v>
      </c>
      <c r="F81" s="246">
        <v>123</v>
      </c>
      <c r="G81" s="246">
        <v>6</v>
      </c>
      <c r="H81" s="247">
        <f>SUM(F81:G81)</f>
        <v>129</v>
      </c>
      <c r="I81" s="246">
        <v>123</v>
      </c>
      <c r="J81" s="246">
        <v>6</v>
      </c>
      <c r="K81" s="247">
        <f>SUM(I81:J81)</f>
        <v>129</v>
      </c>
      <c r="L81" s="237">
        <f t="shared" si="10"/>
        <v>0</v>
      </c>
      <c r="M81" s="237">
        <f t="shared" si="10"/>
        <v>0</v>
      </c>
      <c r="N81" s="237">
        <f t="shared" si="10"/>
        <v>0</v>
      </c>
    </row>
    <row r="82" spans="1:14" ht="15.75" customHeight="1" x14ac:dyDescent="0.2">
      <c r="A82" s="142">
        <v>3</v>
      </c>
      <c r="B82" s="240" t="s">
        <v>91</v>
      </c>
      <c r="C82" s="241"/>
      <c r="D82" s="247"/>
      <c r="E82" s="271"/>
      <c r="F82" s="249"/>
      <c r="G82" s="250"/>
      <c r="H82" s="251"/>
      <c r="I82" s="249"/>
      <c r="J82" s="250"/>
      <c r="K82" s="251"/>
      <c r="L82" s="237">
        <f t="shared" si="10"/>
        <v>0</v>
      </c>
      <c r="M82" s="237">
        <f t="shared" si="10"/>
        <v>0</v>
      </c>
      <c r="N82" s="237">
        <f t="shared" si="10"/>
        <v>0</v>
      </c>
    </row>
    <row r="83" spans="1:14" ht="17.25" customHeight="1" x14ac:dyDescent="0.2">
      <c r="A83" s="233"/>
      <c r="B83" s="272" t="s">
        <v>107</v>
      </c>
      <c r="C83" s="273"/>
      <c r="D83" s="196" t="s">
        <v>101</v>
      </c>
      <c r="E83" s="248" t="s">
        <v>88</v>
      </c>
      <c r="F83" s="253">
        <f t="shared" ref="F83:K83" si="11">F79/F81</f>
        <v>402.0650406504065</v>
      </c>
      <c r="G83" s="253">
        <f t="shared" si="11"/>
        <v>15000</v>
      </c>
      <c r="H83" s="253">
        <f t="shared" si="11"/>
        <v>1081.0387596899225</v>
      </c>
      <c r="I83" s="253">
        <f t="shared" si="11"/>
        <v>402.0650406504065</v>
      </c>
      <c r="J83" s="253">
        <f t="shared" si="11"/>
        <v>15000</v>
      </c>
      <c r="K83" s="253">
        <f t="shared" si="11"/>
        <v>1081.0387596899225</v>
      </c>
      <c r="L83" s="237">
        <f t="shared" si="10"/>
        <v>0</v>
      </c>
      <c r="M83" s="237">
        <f t="shared" si="10"/>
        <v>0</v>
      </c>
      <c r="N83" s="237">
        <f t="shared" si="10"/>
        <v>0</v>
      </c>
    </row>
    <row r="84" spans="1:14" ht="18" customHeight="1" x14ac:dyDescent="0.2">
      <c r="A84" s="142">
        <v>4</v>
      </c>
      <c r="B84" s="274" t="s">
        <v>96</v>
      </c>
      <c r="C84" s="275"/>
      <c r="D84" s="276"/>
      <c r="E84" s="276"/>
      <c r="F84" s="255"/>
      <c r="G84" s="255"/>
      <c r="H84" s="256"/>
      <c r="I84" s="255"/>
      <c r="J84" s="255"/>
      <c r="K84" s="256"/>
      <c r="L84" s="237">
        <f t="shared" si="10"/>
        <v>0</v>
      </c>
      <c r="M84" s="237">
        <f t="shared" si="10"/>
        <v>0</v>
      </c>
      <c r="N84" s="237">
        <f t="shared" si="10"/>
        <v>0</v>
      </c>
    </row>
    <row r="85" spans="1:14" ht="27" customHeight="1" x14ac:dyDescent="0.2">
      <c r="A85" s="233"/>
      <c r="B85" s="277" t="s">
        <v>108</v>
      </c>
      <c r="C85" s="278"/>
      <c r="D85" s="245" t="s">
        <v>98</v>
      </c>
      <c r="E85" s="170" t="s">
        <v>88</v>
      </c>
      <c r="F85" s="260"/>
      <c r="G85" s="260"/>
      <c r="H85" s="279">
        <v>0.25</v>
      </c>
      <c r="I85" s="260"/>
      <c r="J85" s="260"/>
      <c r="K85" s="279">
        <v>0.25</v>
      </c>
      <c r="L85" s="237">
        <f t="shared" si="10"/>
        <v>0</v>
      </c>
      <c r="M85" s="237">
        <f t="shared" si="10"/>
        <v>0</v>
      </c>
      <c r="N85" s="237">
        <f t="shared" si="10"/>
        <v>0</v>
      </c>
    </row>
    <row r="86" spans="1:14" ht="18" customHeight="1" x14ac:dyDescent="0.2">
      <c r="A86" s="154">
        <v>4</v>
      </c>
      <c r="B86" s="280" t="str">
        <f>B27</f>
        <v>Виготовлення проектно-кошторисної документації та встановлення пожежної сигналізації для Дрогобицької дитячої музичної школи № 2</v>
      </c>
      <c r="C86" s="281"/>
      <c r="D86" s="281"/>
      <c r="E86" s="281"/>
      <c r="F86" s="281"/>
      <c r="G86" s="281"/>
      <c r="H86" s="281"/>
      <c r="I86" s="281"/>
      <c r="J86" s="281"/>
      <c r="K86" s="281"/>
      <c r="L86" s="281"/>
      <c r="M86" s="281"/>
      <c r="N86" s="281"/>
    </row>
    <row r="87" spans="1:14" ht="12.75" customHeight="1" x14ac:dyDescent="0.25">
      <c r="A87" s="142">
        <v>1</v>
      </c>
      <c r="B87" s="230" t="s">
        <v>58</v>
      </c>
      <c r="C87" s="231"/>
      <c r="D87" s="282"/>
      <c r="E87" s="282"/>
      <c r="F87" s="282"/>
      <c r="G87" s="282"/>
      <c r="H87" s="282"/>
      <c r="I87" s="282"/>
      <c r="J87" s="282"/>
      <c r="K87" s="282"/>
      <c r="L87" s="282"/>
      <c r="M87" s="282"/>
      <c r="N87" s="282"/>
    </row>
    <row r="88" spans="1:14" ht="27.75" customHeight="1" x14ac:dyDescent="0.2">
      <c r="A88" s="233"/>
      <c r="B88" s="234" t="s">
        <v>109</v>
      </c>
      <c r="C88" s="235"/>
      <c r="D88" s="196" t="s">
        <v>101</v>
      </c>
      <c r="E88" s="236" t="s">
        <v>61</v>
      </c>
      <c r="F88" s="95">
        <v>20000</v>
      </c>
      <c r="G88" s="95"/>
      <c r="H88" s="95">
        <f>SUM(F88:G88)</f>
        <v>20000</v>
      </c>
      <c r="I88" s="95">
        <v>20000</v>
      </c>
      <c r="J88" s="95"/>
      <c r="K88" s="95">
        <f>SUM(I88:J88)</f>
        <v>20000</v>
      </c>
      <c r="L88" s="237">
        <f t="shared" ref="L88:N94" si="12">I88-F88</f>
        <v>0</v>
      </c>
      <c r="M88" s="237">
        <f t="shared" si="12"/>
        <v>0</v>
      </c>
      <c r="N88" s="237">
        <f t="shared" si="12"/>
        <v>0</v>
      </c>
    </row>
    <row r="89" spans="1:14" ht="12.75" customHeight="1" x14ac:dyDescent="0.2">
      <c r="A89" s="142">
        <v>2</v>
      </c>
      <c r="B89" s="240" t="s">
        <v>85</v>
      </c>
      <c r="C89" s="241"/>
      <c r="D89" s="196"/>
      <c r="E89" s="170"/>
      <c r="F89" s="242"/>
      <c r="G89" s="243"/>
      <c r="H89" s="244"/>
      <c r="I89" s="242"/>
      <c r="J89" s="243"/>
      <c r="K89" s="244"/>
      <c r="L89" s="237">
        <f t="shared" si="12"/>
        <v>0</v>
      </c>
      <c r="M89" s="237">
        <f t="shared" si="12"/>
        <v>0</v>
      </c>
      <c r="N89" s="237">
        <f t="shared" si="12"/>
        <v>0</v>
      </c>
    </row>
    <row r="90" spans="1:14" ht="12.75" customHeight="1" x14ac:dyDescent="0.2">
      <c r="A90" s="233"/>
      <c r="B90" s="283" t="s">
        <v>110</v>
      </c>
      <c r="C90" s="284"/>
      <c r="D90" s="245" t="s">
        <v>111</v>
      </c>
      <c r="E90" s="236" t="s">
        <v>61</v>
      </c>
      <c r="F90" s="246">
        <v>1</v>
      </c>
      <c r="G90" s="246"/>
      <c r="H90" s="247">
        <f>SUM(F90:G90)</f>
        <v>1</v>
      </c>
      <c r="I90" s="246">
        <v>1</v>
      </c>
      <c r="J90" s="246"/>
      <c r="K90" s="247">
        <f>SUM(I90:J90)</f>
        <v>1</v>
      </c>
      <c r="L90" s="237">
        <f t="shared" si="12"/>
        <v>0</v>
      </c>
      <c r="M90" s="237">
        <f t="shared" si="12"/>
        <v>0</v>
      </c>
      <c r="N90" s="237">
        <f t="shared" si="12"/>
        <v>0</v>
      </c>
    </row>
    <row r="91" spans="1:14" ht="13.5" customHeight="1" x14ac:dyDescent="0.2">
      <c r="A91" s="190">
        <v>3</v>
      </c>
      <c r="B91" s="240" t="s">
        <v>91</v>
      </c>
      <c r="C91" s="241"/>
      <c r="D91" s="248"/>
      <c r="E91" s="248"/>
      <c r="F91" s="249"/>
      <c r="G91" s="250"/>
      <c r="H91" s="251"/>
      <c r="I91" s="249"/>
      <c r="J91" s="250"/>
      <c r="K91" s="251"/>
      <c r="L91" s="237">
        <f t="shared" si="12"/>
        <v>0</v>
      </c>
      <c r="M91" s="237">
        <f t="shared" si="12"/>
        <v>0</v>
      </c>
      <c r="N91" s="237">
        <f t="shared" si="12"/>
        <v>0</v>
      </c>
    </row>
    <row r="92" spans="1:14" ht="14.25" customHeight="1" x14ac:dyDescent="0.2">
      <c r="A92" s="285"/>
      <c r="B92" s="286" t="s">
        <v>112</v>
      </c>
      <c r="C92" s="287"/>
      <c r="D92" s="196" t="s">
        <v>101</v>
      </c>
      <c r="E92" s="248" t="s">
        <v>88</v>
      </c>
      <c r="F92" s="288">
        <f t="shared" ref="F92:K92" si="13">F88/F90</f>
        <v>20000</v>
      </c>
      <c r="G92" s="288"/>
      <c r="H92" s="288">
        <f t="shared" si="13"/>
        <v>20000</v>
      </c>
      <c r="I92" s="288">
        <f t="shared" si="13"/>
        <v>20000</v>
      </c>
      <c r="J92" s="288"/>
      <c r="K92" s="288">
        <f t="shared" si="13"/>
        <v>20000</v>
      </c>
      <c r="L92" s="237">
        <f t="shared" si="12"/>
        <v>0</v>
      </c>
      <c r="M92" s="237">
        <f t="shared" si="12"/>
        <v>0</v>
      </c>
      <c r="N92" s="237">
        <f t="shared" si="12"/>
        <v>0</v>
      </c>
    </row>
    <row r="93" spans="1:14" ht="11.25" customHeight="1" x14ac:dyDescent="0.2">
      <c r="A93" s="285">
        <v>4</v>
      </c>
      <c r="B93" s="268" t="s">
        <v>96</v>
      </c>
      <c r="C93" s="268"/>
      <c r="D93" s="276"/>
      <c r="E93" s="276"/>
      <c r="F93" s="255"/>
      <c r="G93" s="255"/>
      <c r="H93" s="256"/>
      <c r="I93" s="255"/>
      <c r="J93" s="255"/>
      <c r="K93" s="256"/>
      <c r="L93" s="237">
        <f t="shared" si="12"/>
        <v>0</v>
      </c>
      <c r="M93" s="237">
        <f t="shared" si="12"/>
        <v>0</v>
      </c>
      <c r="N93" s="237">
        <f t="shared" si="12"/>
        <v>0</v>
      </c>
    </row>
    <row r="94" spans="1:14" ht="12" customHeight="1" x14ac:dyDescent="0.2">
      <c r="A94" s="289"/>
      <c r="B94" s="290" t="s">
        <v>113</v>
      </c>
      <c r="C94" s="291"/>
      <c r="D94" s="245" t="s">
        <v>98</v>
      </c>
      <c r="E94" s="292" t="s">
        <v>88</v>
      </c>
      <c r="F94" s="260"/>
      <c r="G94" s="260"/>
      <c r="H94" s="261">
        <v>1</v>
      </c>
      <c r="I94" s="260"/>
      <c r="J94" s="260"/>
      <c r="K94" s="261">
        <v>1</v>
      </c>
      <c r="L94" s="237">
        <f t="shared" si="12"/>
        <v>0</v>
      </c>
      <c r="M94" s="237">
        <f t="shared" si="12"/>
        <v>0</v>
      </c>
      <c r="N94" s="237">
        <f t="shared" si="12"/>
        <v>0</v>
      </c>
    </row>
    <row r="95" spans="1:14" ht="16.5" customHeight="1" x14ac:dyDescent="0.2">
      <c r="A95" s="154">
        <v>5</v>
      </c>
      <c r="B95" s="293" t="str">
        <f>B28</f>
        <v>На придбання обладнання та матеріалів для забезпечення творчого процесу переможців конкурсу ТОП-10</v>
      </c>
      <c r="C95" s="293"/>
      <c r="D95" s="293"/>
      <c r="E95" s="293"/>
      <c r="F95" s="293"/>
      <c r="G95" s="293"/>
      <c r="H95" s="293"/>
      <c r="I95" s="293"/>
      <c r="J95" s="293"/>
      <c r="K95" s="293"/>
      <c r="L95" s="293"/>
      <c r="M95" s="293"/>
      <c r="N95" s="293"/>
    </row>
    <row r="96" spans="1:14" ht="12" customHeight="1" x14ac:dyDescent="0.2">
      <c r="A96" s="271">
        <v>1</v>
      </c>
      <c r="B96" s="191" t="s">
        <v>58</v>
      </c>
      <c r="C96" s="191"/>
      <c r="D96" s="294"/>
      <c r="E96" s="295"/>
      <c r="F96" s="296"/>
      <c r="G96" s="296"/>
      <c r="H96" s="297"/>
      <c r="I96" s="296"/>
      <c r="J96" s="296"/>
      <c r="K96" s="297"/>
      <c r="L96" s="298"/>
      <c r="M96" s="298"/>
      <c r="N96" s="298"/>
    </row>
    <row r="97" spans="1:14" ht="15" customHeight="1" x14ac:dyDescent="0.2">
      <c r="A97" s="271"/>
      <c r="B97" s="299" t="s">
        <v>114</v>
      </c>
      <c r="C97" s="299"/>
      <c r="D97" s="196" t="s">
        <v>101</v>
      </c>
      <c r="E97" s="300" t="s">
        <v>61</v>
      </c>
      <c r="F97" s="95">
        <f>F28</f>
        <v>7000</v>
      </c>
      <c r="G97" s="95">
        <f>G28</f>
        <v>60000</v>
      </c>
      <c r="H97" s="95">
        <f>SUM(F97:G97)</f>
        <v>67000</v>
      </c>
      <c r="I97" s="95">
        <f>I28</f>
        <v>7000</v>
      </c>
      <c r="J97" s="95">
        <f>J28</f>
        <v>59987</v>
      </c>
      <c r="K97" s="95">
        <f>SUM(I97:J97)</f>
        <v>66987</v>
      </c>
      <c r="L97" s="237">
        <f t="shared" ref="L97:N103" si="14">I97-F97</f>
        <v>0</v>
      </c>
      <c r="M97" s="200">
        <f t="shared" si="14"/>
        <v>-13</v>
      </c>
      <c r="N97" s="200">
        <f t="shared" si="14"/>
        <v>-13</v>
      </c>
    </row>
    <row r="98" spans="1:14" ht="12" customHeight="1" x14ac:dyDescent="0.2">
      <c r="A98" s="271">
        <v>2</v>
      </c>
      <c r="B98" s="191" t="s">
        <v>85</v>
      </c>
      <c r="C98" s="191"/>
      <c r="D98" s="196"/>
      <c r="E98" s="301"/>
      <c r="F98" s="242"/>
      <c r="G98" s="243"/>
      <c r="H98" s="244"/>
      <c r="I98" s="242"/>
      <c r="J98" s="243"/>
      <c r="K98" s="244"/>
      <c r="L98" s="237">
        <f t="shared" si="14"/>
        <v>0</v>
      </c>
      <c r="M98" s="183">
        <f t="shared" si="14"/>
        <v>0</v>
      </c>
      <c r="N98" s="183">
        <f t="shared" si="14"/>
        <v>0</v>
      </c>
    </row>
    <row r="99" spans="1:14" ht="15" customHeight="1" x14ac:dyDescent="0.2">
      <c r="A99" s="271"/>
      <c r="B99" s="299" t="s">
        <v>102</v>
      </c>
      <c r="C99" s="299"/>
      <c r="D99" s="245" t="s">
        <v>103</v>
      </c>
      <c r="E99" s="300" t="s">
        <v>61</v>
      </c>
      <c r="F99" s="246">
        <v>14</v>
      </c>
      <c r="G99" s="246">
        <v>3</v>
      </c>
      <c r="H99" s="247">
        <f>SUM(F99:G99)</f>
        <v>17</v>
      </c>
      <c r="I99" s="246">
        <v>14</v>
      </c>
      <c r="J99" s="246">
        <v>3</v>
      </c>
      <c r="K99" s="247">
        <f>SUM(I99:J99)</f>
        <v>17</v>
      </c>
      <c r="L99" s="237">
        <f t="shared" si="14"/>
        <v>0</v>
      </c>
      <c r="M99" s="183">
        <f t="shared" si="14"/>
        <v>0</v>
      </c>
      <c r="N99" s="183">
        <f t="shared" si="14"/>
        <v>0</v>
      </c>
    </row>
    <row r="100" spans="1:14" ht="12" customHeight="1" x14ac:dyDescent="0.2">
      <c r="A100" s="271">
        <v>3</v>
      </c>
      <c r="B100" s="191" t="s">
        <v>91</v>
      </c>
      <c r="C100" s="191"/>
      <c r="D100" s="248"/>
      <c r="E100" s="56"/>
      <c r="F100" s="249"/>
      <c r="G100" s="250"/>
      <c r="H100" s="251"/>
      <c r="I100" s="249"/>
      <c r="J100" s="250"/>
      <c r="K100" s="251"/>
      <c r="L100" s="237">
        <f t="shared" si="14"/>
        <v>0</v>
      </c>
      <c r="M100" s="183">
        <f t="shared" si="14"/>
        <v>0</v>
      </c>
      <c r="N100" s="183">
        <f t="shared" si="14"/>
        <v>0</v>
      </c>
    </row>
    <row r="101" spans="1:14" ht="12" customHeight="1" x14ac:dyDescent="0.2">
      <c r="A101" s="271"/>
      <c r="B101" s="302" t="s">
        <v>115</v>
      </c>
      <c r="C101" s="303"/>
      <c r="D101" s="196" t="s">
        <v>101</v>
      </c>
      <c r="E101" s="56" t="s">
        <v>88</v>
      </c>
      <c r="F101" s="253">
        <f t="shared" ref="F101:K101" si="15">F97/F99</f>
        <v>500</v>
      </c>
      <c r="G101" s="253">
        <f t="shared" si="15"/>
        <v>20000</v>
      </c>
      <c r="H101" s="253">
        <f t="shared" si="15"/>
        <v>3941.1764705882351</v>
      </c>
      <c r="I101" s="253">
        <f t="shared" si="15"/>
        <v>500</v>
      </c>
      <c r="J101" s="253">
        <f t="shared" si="15"/>
        <v>19995.666666666668</v>
      </c>
      <c r="K101" s="253">
        <f t="shared" si="15"/>
        <v>3940.4117647058824</v>
      </c>
      <c r="L101" s="237">
        <f t="shared" si="14"/>
        <v>0</v>
      </c>
      <c r="M101" s="199">
        <f t="shared" si="14"/>
        <v>-4.3333333333321207</v>
      </c>
      <c r="N101" s="199">
        <f t="shared" si="14"/>
        <v>-0.76470588235270043</v>
      </c>
    </row>
    <row r="102" spans="1:14" ht="15" x14ac:dyDescent="0.2">
      <c r="A102" s="271">
        <v>4</v>
      </c>
      <c r="B102" s="191" t="s">
        <v>96</v>
      </c>
      <c r="C102" s="191"/>
      <c r="D102" s="276"/>
      <c r="E102" s="304"/>
      <c r="F102" s="255"/>
      <c r="G102" s="255"/>
      <c r="H102" s="256"/>
      <c r="I102" s="255"/>
      <c r="J102" s="255"/>
      <c r="K102" s="256"/>
      <c r="L102" s="237">
        <f t="shared" si="14"/>
        <v>0</v>
      </c>
      <c r="M102" s="305">
        <f t="shared" si="14"/>
        <v>0</v>
      </c>
      <c r="N102" s="305">
        <f t="shared" si="14"/>
        <v>0</v>
      </c>
    </row>
    <row r="103" spans="1:14" ht="14.25" customHeight="1" x14ac:dyDescent="0.2">
      <c r="A103" s="271"/>
      <c r="B103" s="306" t="s">
        <v>108</v>
      </c>
      <c r="C103" s="306"/>
      <c r="D103" s="245" t="s">
        <v>98</v>
      </c>
      <c r="E103" s="301" t="s">
        <v>88</v>
      </c>
      <c r="F103" s="260"/>
      <c r="G103" s="260"/>
      <c r="H103" s="279">
        <v>0.38</v>
      </c>
      <c r="I103" s="260"/>
      <c r="J103" s="260"/>
      <c r="K103" s="279">
        <v>0.38</v>
      </c>
      <c r="L103" s="237">
        <f t="shared" si="14"/>
        <v>0</v>
      </c>
      <c r="M103" s="237">
        <f t="shared" si="14"/>
        <v>0</v>
      </c>
      <c r="N103" s="237">
        <f t="shared" si="14"/>
        <v>0</v>
      </c>
    </row>
    <row r="104" spans="1:14" ht="14.25" x14ac:dyDescent="0.2">
      <c r="A104" s="33" t="s">
        <v>116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1:14" ht="12.75" customHeight="1" x14ac:dyDescent="0.25">
      <c r="A105" s="33" t="s">
        <v>117</v>
      </c>
      <c r="B105" s="21"/>
      <c r="C105" s="21"/>
      <c r="D105" s="21"/>
      <c r="E105" s="21"/>
      <c r="F105" s="21"/>
      <c r="G105" s="21"/>
      <c r="H105" s="307" t="s">
        <v>118</v>
      </c>
      <c r="I105" s="21"/>
      <c r="J105" s="21"/>
      <c r="K105" s="21"/>
      <c r="L105" s="21"/>
      <c r="M105" s="21"/>
      <c r="N105" s="21"/>
    </row>
    <row r="106" spans="1:14" ht="14.25" x14ac:dyDescent="0.2">
      <c r="A106" s="308" t="s">
        <v>119</v>
      </c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1:14" ht="9.75" customHeight="1" x14ac:dyDescent="0.2">
      <c r="A107" s="33" t="s">
        <v>120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1:14" ht="15" x14ac:dyDescent="0.25">
      <c r="A108" s="33" t="s">
        <v>121</v>
      </c>
      <c r="B108" s="21"/>
      <c r="C108" s="21"/>
      <c r="D108" s="21"/>
      <c r="E108" s="21"/>
      <c r="F108" s="21"/>
      <c r="G108" s="21"/>
      <c r="H108" s="307" t="s">
        <v>122</v>
      </c>
      <c r="I108" s="21"/>
      <c r="J108" s="21"/>
      <c r="K108" s="21"/>
      <c r="L108" s="21"/>
      <c r="M108" s="21"/>
      <c r="N108" s="21"/>
    </row>
    <row r="109" spans="1:14" ht="10.5" customHeight="1" x14ac:dyDescent="0.2">
      <c r="A109" s="308" t="s">
        <v>119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</sheetData>
  <mergeCells count="98">
    <mergeCell ref="B98:C98"/>
    <mergeCell ref="B99:C99"/>
    <mergeCell ref="B100:C100"/>
    <mergeCell ref="B102:C102"/>
    <mergeCell ref="B103:C103"/>
    <mergeCell ref="B91:C91"/>
    <mergeCell ref="B92:C92"/>
    <mergeCell ref="B94:C94"/>
    <mergeCell ref="B95:N95"/>
    <mergeCell ref="B96:C96"/>
    <mergeCell ref="B97:C97"/>
    <mergeCell ref="B85:C85"/>
    <mergeCell ref="B86:N86"/>
    <mergeCell ref="B87:C87"/>
    <mergeCell ref="B88:C88"/>
    <mergeCell ref="B89:C89"/>
    <mergeCell ref="B90:C90"/>
    <mergeCell ref="B76:C76"/>
    <mergeCell ref="B77:N77"/>
    <mergeCell ref="B78:C78"/>
    <mergeCell ref="B79:C79"/>
    <mergeCell ref="B81:C81"/>
    <mergeCell ref="B82:C82"/>
    <mergeCell ref="B69:C69"/>
    <mergeCell ref="B70:C70"/>
    <mergeCell ref="B71:C71"/>
    <mergeCell ref="B72:C72"/>
    <mergeCell ref="B73:C73"/>
    <mergeCell ref="B75:C75"/>
    <mergeCell ref="B62:C62"/>
    <mergeCell ref="B63:C63"/>
    <mergeCell ref="B64:C64"/>
    <mergeCell ref="B65:C65"/>
    <mergeCell ref="B66:C66"/>
    <mergeCell ref="B67:C67"/>
    <mergeCell ref="B56:N56"/>
    <mergeCell ref="B57:C57"/>
    <mergeCell ref="B58:C58"/>
    <mergeCell ref="B59:C59"/>
    <mergeCell ref="B60:N60"/>
    <mergeCell ref="B61:C61"/>
    <mergeCell ref="B50:C50"/>
    <mergeCell ref="B51:C51"/>
    <mergeCell ref="B52:C52"/>
    <mergeCell ref="B53:C53"/>
    <mergeCell ref="B54:C54"/>
    <mergeCell ref="B55:C55"/>
    <mergeCell ref="B42:C42"/>
    <mergeCell ref="B43:C43"/>
    <mergeCell ref="B44:C44"/>
    <mergeCell ref="E44:E49"/>
    <mergeCell ref="B45:C45"/>
    <mergeCell ref="B46:C46"/>
    <mergeCell ref="B47:C47"/>
    <mergeCell ref="B48:C48"/>
    <mergeCell ref="B49:C49"/>
    <mergeCell ref="I36:K36"/>
    <mergeCell ref="L36:N36"/>
    <mergeCell ref="B38:C38"/>
    <mergeCell ref="B39:N39"/>
    <mergeCell ref="B40:C40"/>
    <mergeCell ref="B41:C41"/>
    <mergeCell ref="B33:E33"/>
    <mergeCell ref="B34:E34"/>
    <mergeCell ref="B36:C37"/>
    <mergeCell ref="D36:D37"/>
    <mergeCell ref="E36:E37"/>
    <mergeCell ref="F36:H36"/>
    <mergeCell ref="B29:E29"/>
    <mergeCell ref="A31:A32"/>
    <mergeCell ref="B31:E32"/>
    <mergeCell ref="F31:H31"/>
    <mergeCell ref="I31:K31"/>
    <mergeCell ref="L31:N31"/>
    <mergeCell ref="B23:E23"/>
    <mergeCell ref="B24:E24"/>
    <mergeCell ref="B25:E25"/>
    <mergeCell ref="B26:E26"/>
    <mergeCell ref="B27:E27"/>
    <mergeCell ref="B28:E28"/>
    <mergeCell ref="B19:L19"/>
    <mergeCell ref="A21:A22"/>
    <mergeCell ref="B21:E22"/>
    <mergeCell ref="F21:H21"/>
    <mergeCell ref="I21:K21"/>
    <mergeCell ref="L21:N21"/>
    <mergeCell ref="B13:G13"/>
    <mergeCell ref="B14:K14"/>
    <mergeCell ref="B15:G15"/>
    <mergeCell ref="B16:G16"/>
    <mergeCell ref="B17:D17"/>
    <mergeCell ref="B18:G18"/>
    <mergeCell ref="K1:N3"/>
    <mergeCell ref="A4:N4"/>
    <mergeCell ref="A5:M5"/>
    <mergeCell ref="D10:L10"/>
    <mergeCell ref="D11:M11"/>
    <mergeCell ref="B12:L12"/>
  </mergeCells>
  <pageMargins left="0" right="0" top="0" bottom="0" header="0.19685039370078741" footer="0.27559055118110237"/>
  <pageSetup paperSize="9" scale="9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</vt:lpstr>
      <vt:lpstr>шк!Область_печати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2021-05-06T08:57:11Z</dcterms:created>
  <dcterms:modified xsi:type="dcterms:W3CDTF">2021-05-06T08:57:12Z</dcterms:modified>
</cp:coreProperties>
</file>