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ВІТИ в ДПІ і департамент\Звіти і листи в департамент\Інформація згідно листа виконкому №30 від 22-03-2023\"/>
    </mc:Choice>
  </mc:AlternateContent>
  <bookViews>
    <workbookView xWindow="240" yWindow="525" windowWidth="18855" windowHeight="11190"/>
  </bookViews>
  <sheets>
    <sheet name="Sheet" sheetId="1" r:id="rId1"/>
  </sheets>
  <definedNames>
    <definedName name="_xlnm._FilterDatabase" localSheetId="0" hidden="1">Sheet!$A$4:$J$58</definedName>
  </definedNames>
  <calcPr calcId="152511"/>
</workbook>
</file>

<file path=xl/calcChain.xml><?xml version="1.0" encoding="utf-8"?>
<calcChain xmlns="http://schemas.openxmlformats.org/spreadsheetml/2006/main">
  <c r="B58" i="1" l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<sst xmlns="http://schemas.openxmlformats.org/spreadsheetml/2006/main" count="274" uniqueCount="184">
  <si>
    <t>-</t>
  </si>
  <si>
    <t>04/2020</t>
  </si>
  <si>
    <t>04725912</t>
  </si>
  <si>
    <t>06/2020/30</t>
  </si>
  <si>
    <t>07/2020/02</t>
  </si>
  <si>
    <t>07/2020/А</t>
  </si>
  <si>
    <t>07/2020/АЗ</t>
  </si>
  <si>
    <t>07/2020/ПР</t>
  </si>
  <si>
    <t>07/2020/СГТ</t>
  </si>
  <si>
    <t>07/2020/СС</t>
  </si>
  <si>
    <t>08/2020/Р/ТО</t>
  </si>
  <si>
    <t>08/2020/Р/ТО/С</t>
  </si>
  <si>
    <t>08/2020/Р/ТО/ТЗ</t>
  </si>
  <si>
    <t>09/2020-юр</t>
  </si>
  <si>
    <t>09/2020/КП</t>
  </si>
  <si>
    <t>09/2020/ОА</t>
  </si>
  <si>
    <t>10/2020/КП</t>
  </si>
  <si>
    <t>10/2020/УЕ</t>
  </si>
  <si>
    <t>11</t>
  </si>
  <si>
    <t>11/2020/03</t>
  </si>
  <si>
    <t>11/2020/06</t>
  </si>
  <si>
    <t>11/2020/06А</t>
  </si>
  <si>
    <t>133</t>
  </si>
  <si>
    <t>13553404</t>
  </si>
  <si>
    <t>1647712922</t>
  </si>
  <si>
    <t>17/04/1</t>
  </si>
  <si>
    <t>17/04/2</t>
  </si>
  <si>
    <t>1710007673</t>
  </si>
  <si>
    <t>18/12-20</t>
  </si>
  <si>
    <t>1912809869</t>
  </si>
  <si>
    <t>192-31-3023-10</t>
  </si>
  <si>
    <t>192-33-3024-10</t>
  </si>
  <si>
    <t>20153056</t>
  </si>
  <si>
    <t>20774790</t>
  </si>
  <si>
    <t>20803830</t>
  </si>
  <si>
    <t>20819618</t>
  </si>
  <si>
    <t>21/12/2020</t>
  </si>
  <si>
    <t>21626809</t>
  </si>
  <si>
    <t>21651440</t>
  </si>
  <si>
    <t>22/12-20</t>
  </si>
  <si>
    <t>22174404</t>
  </si>
  <si>
    <t>22386388</t>
  </si>
  <si>
    <t>22410247</t>
  </si>
  <si>
    <t>2294612026</t>
  </si>
  <si>
    <t>23/12-20</t>
  </si>
  <si>
    <t>2315609711</t>
  </si>
  <si>
    <t>23АП</t>
  </si>
  <si>
    <t>2484213510</t>
  </si>
  <si>
    <t>25/11/2020</t>
  </si>
  <si>
    <t>2501401711</t>
  </si>
  <si>
    <t>2587508245</t>
  </si>
  <si>
    <t>2638815813</t>
  </si>
  <si>
    <t>2651512973</t>
  </si>
  <si>
    <t>2663317289</t>
  </si>
  <si>
    <t>2697015778</t>
  </si>
  <si>
    <t>2718315210</t>
  </si>
  <si>
    <t>28/12-20</t>
  </si>
  <si>
    <t>2827713371</t>
  </si>
  <si>
    <t>29/12-20</t>
  </si>
  <si>
    <t>29ОН-209</t>
  </si>
  <si>
    <t>3/1/20</t>
  </si>
  <si>
    <t>3/2/20</t>
  </si>
  <si>
    <t>3/3/20</t>
  </si>
  <si>
    <t>3/4/2020</t>
  </si>
  <si>
    <t>3/5/20</t>
  </si>
  <si>
    <t>30/11/2020</t>
  </si>
  <si>
    <t>30028507</t>
  </si>
  <si>
    <t>3030911875</t>
  </si>
  <si>
    <t>3073410428</t>
  </si>
  <si>
    <t>3095308835</t>
  </si>
  <si>
    <t>31487471</t>
  </si>
  <si>
    <t>32490244</t>
  </si>
  <si>
    <t>33495924</t>
  </si>
  <si>
    <t>3353102998</t>
  </si>
  <si>
    <t>35775774</t>
  </si>
  <si>
    <t>36248687</t>
  </si>
  <si>
    <t>36378103</t>
  </si>
  <si>
    <t>38345221</t>
  </si>
  <si>
    <t>41</t>
  </si>
  <si>
    <t>42264086</t>
  </si>
  <si>
    <t>4674-18</t>
  </si>
  <si>
    <t>4675-18</t>
  </si>
  <si>
    <t>48ПК-942/21</t>
  </si>
  <si>
    <t>Armix клей до плитки супер (еластичний) PL-S 25 кг</t>
  </si>
  <si>
    <t>ЄДРПОУ переможця</t>
  </si>
  <si>
    <t>ІВАНИШИН ВІКТОР ВОЛОДИМИРОВИЧ</t>
  </si>
  <si>
    <t>Ідентифікатор закупівлі</t>
  </si>
  <si>
    <t>Аксесуари до робочого одягу</t>
  </si>
  <si>
    <t>Бензин А-92; Бензин А-95; Дизельне паливо; Гас</t>
  </si>
  <si>
    <t xml:space="preserve">Бензин А-92; Бензин А-95; Дизельне паливо; Гас </t>
  </si>
  <si>
    <t>Білизна; Засіб WC; Ганчірка; Мило; Губки; Інші миючі засоби</t>
  </si>
  <si>
    <t>ВПГ09/Т-844-20</t>
  </si>
  <si>
    <t>Вентилятор з автоматикою до котла DP-02+P05 LED; Термометр до котла Wats</t>
  </si>
  <si>
    <t>Відкриті торги</t>
  </si>
  <si>
    <t>ГАБОВСЬКИЙ  АНДРІЙ СТЕПАНОВИЧ</t>
  </si>
  <si>
    <t>ГАВРИК ЛЮБОВ ПЕТРІВНА</t>
  </si>
  <si>
    <t>ГРОМ ОРЕСТ СТЕПАНОВИЧ</t>
  </si>
  <si>
    <t>Головка блока автомобільна; Підшипник; Фільтр; Запасні частини різні</t>
  </si>
  <si>
    <t>ДЕРЖАВНЕ ПІДПРИЄМСТВО "ЗАХІДНИЙ ЕКСПЕРТНО-ТЕХНІЧНИЙ ЦЕНТР ДЕРЖПРАЦІ"</t>
  </si>
  <si>
    <t>ДЕРЖАВНЕ ПІДПРИЄМСТВО "ЛЬВІВСЬКИЙ НАУКОВО-ВИРОБНИЧИЙ ЦЕНТР СТАНДАРТИЗАЦІЇ, МЕТРОЛОГІЇ ТА СЕРТИФІКАЦІЇ"</t>
  </si>
  <si>
    <t>Дата підписання договору:</t>
  </si>
  <si>
    <t>Договір діє до:</t>
  </si>
  <si>
    <t>Електронний USB-ключ Secure Token-337M.</t>
  </si>
  <si>
    <t>Емаль ПФ-115П салатова 2,8 кг; Емаль ПФ-115П біла 2,8 кг; Емаль ПФ-115П блакитна 2,8 кг; Емаль ПФ-115П вишнева 2,8 кг; Емаль ПФ-115П світло-сіра 2,8 кг; Емаль по іржі чорна, 2,0кг; Емаль ПФ-115П срібло 0,2кг</t>
  </si>
  <si>
    <t>Закупівля без використання електронної системи</t>
  </si>
  <si>
    <t>Замки</t>
  </si>
  <si>
    <t>Запчастини</t>
  </si>
  <si>
    <t>Зварювальний апарат Tekhmann TWI-300PR</t>
  </si>
  <si>
    <t>Карбід кальцію</t>
  </si>
  <si>
    <t>Конуси дорожні</t>
  </si>
  <si>
    <t>Кульки для сміття 240л. TOP SUPER LUXE</t>
  </si>
  <si>
    <t>ЛЕСИШИН ЛАРИСА ВАСИЛІВНА</t>
  </si>
  <si>
    <t>ЛИТВИНЕНКО МИКОЛА ІВАНОВИЧ</t>
  </si>
  <si>
    <t>ЛОБАЧИВЕЦЬ ОКСАНА МИКОЛАЇВНА</t>
  </si>
  <si>
    <t>Лист оцинкований 2*1*0,45; Лист гофрований 2*1,17</t>
  </si>
  <si>
    <t>Ліхтарик на голову акум. 6606; Ліхтарик ручний Wimpex WX-2829</t>
  </si>
  <si>
    <t>МАЛЕ КОЛЕКТИВНЕ ВИРОБНИЧО-КОМЕРЦІЙНЕ ПІДПРИЄМСТВО "ПОЛЬВІ"</t>
  </si>
  <si>
    <t>МАЛЕ ПРИВАТНЕ ПІДПРИЄМСТВО "ГАЗТЕХСЕРВІС-АВТО"</t>
  </si>
  <si>
    <t>МАРЧЕНКО АНДРІЙ ЄВГЕНОВИЧ</t>
  </si>
  <si>
    <t>МАРЧЕНКО МАР'ЯНА ВАСИЛІВНА</t>
  </si>
  <si>
    <t>МИКИТА УСТИНА ТАДЕЇВНА</t>
  </si>
  <si>
    <t>НАНІВСЬКИЙ ІГОР МИХАЙЛОВИЧ</t>
  </si>
  <si>
    <t>Наконечник; Накладки; Хомути; Вентеля; Крани; Муфти; Згони; Трійники</t>
  </si>
  <si>
    <t>Насос шестерний 50 УК (М)-ЗЛ лівий Мастер (плоский) (Гідросила); Пароніт 1,0 (1,5*2,0); Пароніт 2,0 (1,5*2,0); Кільце гумове</t>
  </si>
  <si>
    <t>Номер договору</t>
  </si>
  <si>
    <t>ПП "Магніт"</t>
  </si>
  <si>
    <t>ПП "ОККО КОНТРАКТ"</t>
  </si>
  <si>
    <t>ПРИВАТНЕ АКЦІОНЕРНЕ ТОВАРИСТВО "АКЦІОНЕРНА СТРАХОВА КОМПАНІЯ "ОМЕГА"</t>
  </si>
  <si>
    <t>ПРИВАТНЕ ПІДПРИЄМСТВО ПРИВАТНЕ ТОРГОВО-ВИРОБНИЧЕ ПІДПРИЄМСТВО "ЛІГА"</t>
  </si>
  <si>
    <t>Переатестація ІТП по "Правила безпеки систем газопостачання ".</t>
  </si>
  <si>
    <t>Переатестація посадових осіб і фахівців з питань охорони праці</t>
  </si>
  <si>
    <t>Перевірка та випробовування пожежних кран-комплектів</t>
  </si>
  <si>
    <t>Поліграфічні послуги</t>
  </si>
  <si>
    <t>Послуги з поточного ремонту пішохідної доріжки</t>
  </si>
  <si>
    <t>Послуги з ремонту і технічного обслуговування автомобілів</t>
  </si>
  <si>
    <t>Послуги з ремонту і технічного обслуговування автомобілів.</t>
  </si>
  <si>
    <t>Послуги з ремонту і технічного обслуговування техніки (по ремонту стріли).</t>
  </si>
  <si>
    <t>Послуги з ремонту і технічного обслуговування техніки (ремонт мотопили).</t>
  </si>
  <si>
    <t>Послуги з ремонту, технічного обслуговування транспортних засобів (по заміні коліс).</t>
  </si>
  <si>
    <t>Послуги з технічного обслуговування вимірювальних, випробувальних і контрольних приладів.</t>
  </si>
  <si>
    <t>Послуги зі страхування транспортних засобів</t>
  </si>
  <si>
    <t>Послуги страхування від нещасних випадків і страхування здоров'я</t>
  </si>
  <si>
    <t>Пост наказу релейний; Плафон-решітка П320 (840х210); Світильник  П 320; Пружина С.125.039; Кнопка виклику АК 1-01</t>
  </si>
  <si>
    <t>Предмет закупівлі</t>
  </si>
  <si>
    <t>Прокат вантажних транспортних засобів із водієм для перевезення товарів</t>
  </si>
  <si>
    <t>РУЖИЛО ВОЛОДИМИР МИРОСЛАВОВИЧ</t>
  </si>
  <si>
    <t>САВШАК ІВАН МИКОЛАЙОВИЧ</t>
  </si>
  <si>
    <t xml:space="preserve">СЕЛЯНСЬКЕ  ГОСПОДАРСТВО "ПОЧАТОК" </t>
  </si>
  <si>
    <t>СТУПНИЦЬКИЙ МИХАЙЛО ІВАНОВИЧ</t>
  </si>
  <si>
    <t>Спрощена закупівля</t>
  </si>
  <si>
    <t>Сума укладеного договору</t>
  </si>
  <si>
    <t>ТОВАРИСТВО З ОБМЕЖЕНОЮ ВІДПОВІДАЛЬНІСТЮ "АЛАДДІН СЕК'ЮРІТІ СОЛЮШЕНС"</t>
  </si>
  <si>
    <t>ТОВАРИСТВО З ОБМЕЖЕНОЮ ВІДПОВІДАЛЬНІСТЮ "ВОГ КАРД"</t>
  </si>
  <si>
    <t>ТОВАРИСТВО З ОБМЕЖЕНОЮ ВІДПОВІДАЛЬНІСТЮ "ЕПІЦЕНТР К"</t>
  </si>
  <si>
    <t>ТОВАРИСТВО З ОБМЕЖЕНОЮ ВІДПОВІДАЛЬНІСТЮ "КІМАК"</t>
  </si>
  <si>
    <t>ТОВАРИСТВО З ОБМЕЖЕНОЮ ВІДПОВІДАЛЬНІСТЮ "ПРЕСТИЖ-СЕРВІС"</t>
  </si>
  <si>
    <t>ТОВАРИСТВО З ОБМЕЖЕНОЮ ВІДПОВІДАЛЬНІСТЮ "РАЗОМ"</t>
  </si>
  <si>
    <t>ТОВАРИСТВО З ОБМЕЖЕНОЮ ВІДПОВІДАЛЬНІСТЮ "РЕМОНТТЕХСЕРВІС"</t>
  </si>
  <si>
    <t>ТОВАРИСТВО З ОБМЕЖЕНОЮ ВІДПОВІДАЛЬНІСТЮ "СОЮЗМЕТАЛСЕРВІС"</t>
  </si>
  <si>
    <t>Тенти</t>
  </si>
  <si>
    <t>Тип процедури</t>
  </si>
  <si>
    <t>Труба ф.15х2,8; Труба ДУ 20х3,2; Труба 76х4,0; Труба 25х4,0; Труба 32х2,8; Труба 40х3,5; Труба 50х3,5; Труба 20х2,8; Труба 86х4,0; Труба 80х80х3; Труба 50х3; Дріт ВР-1ф 5,0 мм; Сітка армопояс 100*2000/10*10 3мм; Лист оцинкований 2х1х0,45; Катанка д.6,5</t>
  </si>
  <si>
    <t>ФОП "Ковальчук Я.І."</t>
  </si>
  <si>
    <t>ФОП "Новосад О.П."</t>
  </si>
  <si>
    <t>Фактичний переможець</t>
  </si>
  <si>
    <t>Фізична особа-підприємець Петренко Олег Васильович</t>
  </si>
  <si>
    <t>Фізична особа-підприємець Тунський Андрій Романович</t>
  </si>
  <si>
    <t>Чоботи гумові</t>
  </si>
  <si>
    <t>Шина R20 9,00 ИН-142БМ 14 сл. без ленти 260х508 (НкШЗ); Шина R-13 175/70 КАМА-505 безкамерна (НкШЗ); Шина R-15С 225/85 И-502 камерна (НкШЗ) всесезонка; Шина R-16С 185/75R16C 104/102N БЦ-24 (Росава) всесезонка</t>
  </si>
  <si>
    <t>бруківка; поребрик</t>
  </si>
  <si>
    <t>залізо чорне, оцинковане</t>
  </si>
  <si>
    <t>запчастини по ліфтів</t>
  </si>
  <si>
    <t xml:space="preserve">послуги з юридичного консультування та юридичного представництва
</t>
  </si>
  <si>
    <t>руберойд</t>
  </si>
  <si>
    <t>труби, наконечники, накладки, хомути, вентиля, крани, муфти, згони, трійники та ін.</t>
  </si>
  <si>
    <t>фільтр; підшипник; головка блока</t>
  </si>
  <si>
    <t>цегла</t>
  </si>
  <si>
    <t>цемент ; шифер; цегла</t>
  </si>
  <si>
    <t>№</t>
  </si>
  <si>
    <t>КП "Управитель "ЖЕО" ДМР</t>
  </si>
  <si>
    <t>Закупівлі  2020 р.</t>
  </si>
  <si>
    <t>ТОВ СПІЛЬНЕ УКРАЇНСЬКО-КАЗАХСЬКЕ ПІДПРИЄМСТВО "ЕПІЦЕНТР"</t>
  </si>
  <si>
    <t>ПП ПТВ ПІДПРИЄМСТВО "ЛІГА"</t>
  </si>
  <si>
    <t>5 ДПРЧ ГУ ДЕРЖАВНОЇ СЛУЖБИ УКРАЇНИ З НАДЗВИЧАЙНИХ СИТУАЦІЙ У ЛЬВІВСЬКІЙ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</si>
</sst>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\.yyyy;@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ki.prom.ua/remote/dispatcher/state_purchase_view/21946399" TargetMode="External"/><Relationship Id="rId18" Type="http://schemas.openxmlformats.org/officeDocument/2006/relationships/hyperlink" Target="https://my.zakupki.prom.ua/remote/dispatcher/state_purchase_view/20834081" TargetMode="External"/><Relationship Id="rId26" Type="http://schemas.openxmlformats.org/officeDocument/2006/relationships/hyperlink" Target="https://my.zakupki.prom.ua/remote/dispatcher/state_purchase_view/19299011" TargetMode="External"/><Relationship Id="rId39" Type="http://schemas.openxmlformats.org/officeDocument/2006/relationships/hyperlink" Target="https://my.zakupki.prom.ua/remote/dispatcher/state_purchase_view/17904396" TargetMode="External"/><Relationship Id="rId21" Type="http://schemas.openxmlformats.org/officeDocument/2006/relationships/hyperlink" Target="https://my.zakupki.prom.ua/remote/dispatcher/state_purchase_view/19976980" TargetMode="External"/><Relationship Id="rId34" Type="http://schemas.openxmlformats.org/officeDocument/2006/relationships/hyperlink" Target="https://my.zakupki.prom.ua/remote/dispatcher/state_purchase_view/18144207" TargetMode="External"/><Relationship Id="rId42" Type="http://schemas.openxmlformats.org/officeDocument/2006/relationships/hyperlink" Target="https://my.zakupki.prom.ua/remote/dispatcher/state_purchase_view/17591619" TargetMode="External"/><Relationship Id="rId47" Type="http://schemas.openxmlformats.org/officeDocument/2006/relationships/hyperlink" Target="https://my.zakupki.prom.ua/remote/dispatcher/state_purchase_view/16101499" TargetMode="External"/><Relationship Id="rId50" Type="http://schemas.openxmlformats.org/officeDocument/2006/relationships/hyperlink" Target="https://my.zakupki.prom.ua/remote/dispatcher/state_purchase_view/16027725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my.zakupki.prom.ua/remote/dispatcher/state_purchase_view/22519636" TargetMode="External"/><Relationship Id="rId12" Type="http://schemas.openxmlformats.org/officeDocument/2006/relationships/hyperlink" Target="https://my.zakupki.prom.ua/remote/dispatcher/state_purchase_view/21953019" TargetMode="External"/><Relationship Id="rId17" Type="http://schemas.openxmlformats.org/officeDocument/2006/relationships/hyperlink" Target="https://my.zakupki.prom.ua/remote/dispatcher/state_purchase_view/21001637" TargetMode="External"/><Relationship Id="rId25" Type="http://schemas.openxmlformats.org/officeDocument/2006/relationships/hyperlink" Target="https://my.zakupki.prom.ua/remote/dispatcher/state_purchase_view/19473938" TargetMode="External"/><Relationship Id="rId33" Type="http://schemas.openxmlformats.org/officeDocument/2006/relationships/hyperlink" Target="https://my.zakupki.prom.ua/remote/dispatcher/state_purchase_view/18483763" TargetMode="External"/><Relationship Id="rId38" Type="http://schemas.openxmlformats.org/officeDocument/2006/relationships/hyperlink" Target="https://my.zakupki.prom.ua/remote/dispatcher/state_purchase_view/17956687" TargetMode="External"/><Relationship Id="rId46" Type="http://schemas.openxmlformats.org/officeDocument/2006/relationships/hyperlink" Target="https://my.zakupki.prom.ua/remote/dispatcher/state_purchase_view/16101718" TargetMode="External"/><Relationship Id="rId2" Type="http://schemas.openxmlformats.org/officeDocument/2006/relationships/hyperlink" Target="https://my.zakupki.prom.ua/remote/dispatcher/state_purchase_view/22768770" TargetMode="External"/><Relationship Id="rId16" Type="http://schemas.openxmlformats.org/officeDocument/2006/relationships/hyperlink" Target="https://my.zakupki.prom.ua/remote/dispatcher/state_purchase_view/21107555" TargetMode="External"/><Relationship Id="rId20" Type="http://schemas.openxmlformats.org/officeDocument/2006/relationships/hyperlink" Target="https://my.zakupki.prom.ua/remote/dispatcher/state_purchase_view/20712759" TargetMode="External"/><Relationship Id="rId29" Type="http://schemas.openxmlformats.org/officeDocument/2006/relationships/hyperlink" Target="https://my.zakupki.prom.ua/remote/dispatcher/state_purchase_view/18721927" TargetMode="External"/><Relationship Id="rId41" Type="http://schemas.openxmlformats.org/officeDocument/2006/relationships/hyperlink" Target="https://my.zakupki.prom.ua/remote/dispatcher/state_purchase_view/17726843" TargetMode="External"/><Relationship Id="rId54" Type="http://schemas.openxmlformats.org/officeDocument/2006/relationships/hyperlink" Target="https://my.zakupki.prom.ua/remote/dispatcher/state_purchase_view/15342224" TargetMode="External"/><Relationship Id="rId1" Type="http://schemas.openxmlformats.org/officeDocument/2006/relationships/hyperlink" Target="https://my.zakupki.prom.ua/remote/dispatcher/state_purchase_view/22795263" TargetMode="External"/><Relationship Id="rId6" Type="http://schemas.openxmlformats.org/officeDocument/2006/relationships/hyperlink" Target="https://my.zakupki.prom.ua/remote/dispatcher/state_purchase_view/22655835" TargetMode="External"/><Relationship Id="rId11" Type="http://schemas.openxmlformats.org/officeDocument/2006/relationships/hyperlink" Target="https://my.zakupki.prom.ua/remote/dispatcher/state_purchase_view/22081226" TargetMode="External"/><Relationship Id="rId24" Type="http://schemas.openxmlformats.org/officeDocument/2006/relationships/hyperlink" Target="https://my.zakupki.prom.ua/remote/dispatcher/state_purchase_view/19715165" TargetMode="External"/><Relationship Id="rId32" Type="http://schemas.openxmlformats.org/officeDocument/2006/relationships/hyperlink" Target="https://my.zakupki.prom.ua/remote/dispatcher/state_purchase_view/18501634" TargetMode="External"/><Relationship Id="rId37" Type="http://schemas.openxmlformats.org/officeDocument/2006/relationships/hyperlink" Target="https://my.zakupki.prom.ua/remote/dispatcher/state_purchase_view/18027824" TargetMode="External"/><Relationship Id="rId40" Type="http://schemas.openxmlformats.org/officeDocument/2006/relationships/hyperlink" Target="https://my.zakupki.prom.ua/remote/dispatcher/state_purchase_view/17856899" TargetMode="External"/><Relationship Id="rId45" Type="http://schemas.openxmlformats.org/officeDocument/2006/relationships/hyperlink" Target="https://my.zakupki.prom.ua/remote/dispatcher/state_purchase_view/16101862" TargetMode="External"/><Relationship Id="rId53" Type="http://schemas.openxmlformats.org/officeDocument/2006/relationships/hyperlink" Target="https://my.zakupki.prom.ua/remote/dispatcher/state_purchase_view/15629859" TargetMode="External"/><Relationship Id="rId5" Type="http://schemas.openxmlformats.org/officeDocument/2006/relationships/hyperlink" Target="https://my.zakupki.prom.ua/remote/dispatcher/state_purchase_view/22701442" TargetMode="External"/><Relationship Id="rId15" Type="http://schemas.openxmlformats.org/officeDocument/2006/relationships/hyperlink" Target="https://my.zakupki.prom.ua/remote/dispatcher/state_purchase_view/21425456" TargetMode="External"/><Relationship Id="rId23" Type="http://schemas.openxmlformats.org/officeDocument/2006/relationships/hyperlink" Target="https://my.zakupki.prom.ua/remote/dispatcher/state_purchase_view/19869217" TargetMode="External"/><Relationship Id="rId28" Type="http://schemas.openxmlformats.org/officeDocument/2006/relationships/hyperlink" Target="https://my.zakupki.prom.ua/remote/dispatcher/state_purchase_view/18833628" TargetMode="External"/><Relationship Id="rId36" Type="http://schemas.openxmlformats.org/officeDocument/2006/relationships/hyperlink" Target="https://my.zakupki.prom.ua/remote/dispatcher/state_purchase_view/18053837" TargetMode="External"/><Relationship Id="rId49" Type="http://schemas.openxmlformats.org/officeDocument/2006/relationships/hyperlink" Target="https://my.zakupki.prom.ua/remote/dispatcher/state_purchase_view/16027913" TargetMode="External"/><Relationship Id="rId10" Type="http://schemas.openxmlformats.org/officeDocument/2006/relationships/hyperlink" Target="https://my.zakupki.prom.ua/remote/dispatcher/state_purchase_view/22388585" TargetMode="External"/><Relationship Id="rId19" Type="http://schemas.openxmlformats.org/officeDocument/2006/relationships/hyperlink" Target="https://my.zakupki.prom.ua/remote/dispatcher/state_purchase_view/20830975" TargetMode="External"/><Relationship Id="rId31" Type="http://schemas.openxmlformats.org/officeDocument/2006/relationships/hyperlink" Target="https://my.zakupki.prom.ua/remote/dispatcher/state_purchase_view/18536443" TargetMode="External"/><Relationship Id="rId44" Type="http://schemas.openxmlformats.org/officeDocument/2006/relationships/hyperlink" Target="https://my.zakupki.prom.ua/remote/dispatcher/state_purchase_view/16378637" TargetMode="External"/><Relationship Id="rId52" Type="http://schemas.openxmlformats.org/officeDocument/2006/relationships/hyperlink" Target="https://my.zakupki.prom.ua/remote/dispatcher/state_purchase_view/16025679" TargetMode="External"/><Relationship Id="rId4" Type="http://schemas.openxmlformats.org/officeDocument/2006/relationships/hyperlink" Target="https://my.zakupki.prom.ua/remote/dispatcher/state_purchase_view/22718211" TargetMode="External"/><Relationship Id="rId9" Type="http://schemas.openxmlformats.org/officeDocument/2006/relationships/hyperlink" Target="https://my.zakupki.prom.ua/remote/dispatcher/state_purchase_view/22456559" TargetMode="External"/><Relationship Id="rId14" Type="http://schemas.openxmlformats.org/officeDocument/2006/relationships/hyperlink" Target="https://my.zakupki.prom.ua/remote/dispatcher/state_purchase_view/21567383" TargetMode="External"/><Relationship Id="rId22" Type="http://schemas.openxmlformats.org/officeDocument/2006/relationships/hyperlink" Target="https://my.zakupki.prom.ua/remote/dispatcher/state_purchase_view/19871804" TargetMode="External"/><Relationship Id="rId27" Type="http://schemas.openxmlformats.org/officeDocument/2006/relationships/hyperlink" Target="https://my.zakupki.prom.ua/remote/dispatcher/state_purchase_view/19107162" TargetMode="External"/><Relationship Id="rId30" Type="http://schemas.openxmlformats.org/officeDocument/2006/relationships/hyperlink" Target="https://my.zakupki.prom.ua/remote/dispatcher/state_purchase_view/18537787" TargetMode="External"/><Relationship Id="rId35" Type="http://schemas.openxmlformats.org/officeDocument/2006/relationships/hyperlink" Target="https://my.zakupki.prom.ua/remote/dispatcher/state_purchase_view/18092800" TargetMode="External"/><Relationship Id="rId43" Type="http://schemas.openxmlformats.org/officeDocument/2006/relationships/hyperlink" Target="https://my.zakupki.prom.ua/remote/dispatcher/state_purchase_view/16391033" TargetMode="External"/><Relationship Id="rId48" Type="http://schemas.openxmlformats.org/officeDocument/2006/relationships/hyperlink" Target="https://my.zakupki.prom.ua/remote/dispatcher/state_purchase_view/16038602" TargetMode="External"/><Relationship Id="rId8" Type="http://schemas.openxmlformats.org/officeDocument/2006/relationships/hyperlink" Target="https://my.zakupki.prom.ua/remote/dispatcher/state_purchase_view/22501378" TargetMode="External"/><Relationship Id="rId51" Type="http://schemas.openxmlformats.org/officeDocument/2006/relationships/hyperlink" Target="https://my.zakupki.prom.ua/remote/dispatcher/state_purchase_view/16027027" TargetMode="External"/><Relationship Id="rId3" Type="http://schemas.openxmlformats.org/officeDocument/2006/relationships/hyperlink" Target="https://my.zakupki.prom.ua/remote/dispatcher/state_purchase_view/22728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pane ySplit="4" topLeftCell="A56" activePane="bottomLeft" state="frozen"/>
      <selection pane="bottomLeft" activeCell="A23" sqref="A23:XFD23"/>
    </sheetView>
  </sheetViews>
  <sheetFormatPr defaultColWidth="11.42578125" defaultRowHeight="15" x14ac:dyDescent="0.25"/>
  <cols>
    <col min="1" max="1" width="5" style="7"/>
    <col min="2" max="2" width="12.28515625" customWidth="1"/>
    <col min="3" max="3" width="42.42578125" customWidth="1"/>
    <col min="4" max="4" width="12.7109375" customWidth="1"/>
    <col min="5" max="5" width="15.85546875" style="3" customWidth="1"/>
    <col min="6" max="6" width="11.140625" customWidth="1"/>
    <col min="7" max="7" width="11.85546875" customWidth="1"/>
    <col min="8" max="8" width="10.140625" customWidth="1"/>
    <col min="9" max="9" width="10.42578125" customWidth="1"/>
    <col min="10" max="10" width="10.5703125" customWidth="1"/>
  </cols>
  <sheetData>
    <row r="1" spans="1:10" x14ac:dyDescent="0.25">
      <c r="A1" s="4"/>
      <c r="C1" s="1" t="s">
        <v>179</v>
      </c>
    </row>
    <row r="2" spans="1:10" x14ac:dyDescent="0.25">
      <c r="A2" s="5"/>
      <c r="C2" s="1" t="s">
        <v>180</v>
      </c>
    </row>
    <row r="4" spans="1:10" ht="66" customHeight="1" x14ac:dyDescent="0.25">
      <c r="A4" s="2" t="s">
        <v>178</v>
      </c>
      <c r="B4" s="2" t="s">
        <v>86</v>
      </c>
      <c r="C4" s="2" t="s">
        <v>143</v>
      </c>
      <c r="D4" s="2" t="s">
        <v>160</v>
      </c>
      <c r="E4" s="2" t="s">
        <v>164</v>
      </c>
      <c r="F4" s="2" t="s">
        <v>84</v>
      </c>
      <c r="G4" s="2" t="s">
        <v>124</v>
      </c>
      <c r="H4" s="2" t="s">
        <v>150</v>
      </c>
      <c r="I4" s="2" t="s">
        <v>100</v>
      </c>
      <c r="J4" s="2" t="s">
        <v>101</v>
      </c>
    </row>
    <row r="5" spans="1:10" ht="38.25" x14ac:dyDescent="0.25">
      <c r="A5" s="6">
        <v>1</v>
      </c>
      <c r="B5" s="9" t="str">
        <f>HYPERLINK("https://my.zakupki.prom.ua/remote/dispatcher/state_purchase_view/22795263", "UA-2020-12-30-001830-a")</f>
        <v>UA-2020-12-30-001830-a</v>
      </c>
      <c r="C5" s="11" t="s">
        <v>88</v>
      </c>
      <c r="D5" s="11" t="s">
        <v>93</v>
      </c>
      <c r="E5" s="11" t="s">
        <v>126</v>
      </c>
      <c r="F5" s="10" t="s">
        <v>75</v>
      </c>
      <c r="G5" s="10" t="s">
        <v>82</v>
      </c>
      <c r="H5" s="12">
        <v>856620</v>
      </c>
      <c r="I5" s="13">
        <v>44230</v>
      </c>
      <c r="J5" s="8">
        <v>44561</v>
      </c>
    </row>
    <row r="6" spans="1:10" ht="65.25" customHeight="1" x14ac:dyDescent="0.25">
      <c r="A6" s="6">
        <v>2</v>
      </c>
      <c r="B6" s="9" t="str">
        <f>HYPERLINK("https://my.zakupki.prom.ua/remote/dispatcher/state_purchase_view/22768770", "UA-2020-12-29-006176-a")</f>
        <v>UA-2020-12-29-006176-a</v>
      </c>
      <c r="C6" s="11" t="s">
        <v>103</v>
      </c>
      <c r="D6" s="11" t="s">
        <v>104</v>
      </c>
      <c r="E6" s="11" t="s">
        <v>113</v>
      </c>
      <c r="F6" s="10" t="s">
        <v>50</v>
      </c>
      <c r="G6" s="10" t="s">
        <v>58</v>
      </c>
      <c r="H6" s="12">
        <v>7153.5</v>
      </c>
      <c r="I6" s="13">
        <v>44194</v>
      </c>
      <c r="J6" s="8">
        <v>44196</v>
      </c>
    </row>
    <row r="7" spans="1:10" ht="58.5" customHeight="1" x14ac:dyDescent="0.25">
      <c r="A7" s="6">
        <v>3</v>
      </c>
      <c r="B7" s="9" t="str">
        <f>HYPERLINK("https://my.zakupki.prom.ua/remote/dispatcher/state_purchase_view/22728444", "UA-2020-12-28-011583-c")</f>
        <v>UA-2020-12-28-011583-c</v>
      </c>
      <c r="C7" s="11" t="s">
        <v>123</v>
      </c>
      <c r="D7" s="11" t="s">
        <v>104</v>
      </c>
      <c r="E7" s="11" t="s">
        <v>156</v>
      </c>
      <c r="F7" s="10" t="s">
        <v>42</v>
      </c>
      <c r="G7" s="10" t="s">
        <v>56</v>
      </c>
      <c r="H7" s="12">
        <v>1527</v>
      </c>
      <c r="I7" s="13">
        <v>44193</v>
      </c>
      <c r="J7" s="8">
        <v>44196</v>
      </c>
    </row>
    <row r="8" spans="1:10" ht="63.75" x14ac:dyDescent="0.25">
      <c r="A8" s="6">
        <v>4</v>
      </c>
      <c r="B8" s="9" t="str">
        <f>HYPERLINK("https://my.zakupki.prom.ua/remote/dispatcher/state_purchase_view/22718211", "UA-2020-12-28-007971-c")</f>
        <v>UA-2020-12-28-007971-c</v>
      </c>
      <c r="C8" s="11" t="s">
        <v>137</v>
      </c>
      <c r="D8" s="11" t="s">
        <v>104</v>
      </c>
      <c r="E8" s="11" t="s">
        <v>181</v>
      </c>
      <c r="F8" s="10" t="s">
        <v>38</v>
      </c>
      <c r="G8" s="10" t="s">
        <v>46</v>
      </c>
      <c r="H8" s="12">
        <v>1953.57</v>
      </c>
      <c r="I8" s="13">
        <v>44188</v>
      </c>
      <c r="J8" s="8">
        <v>44196</v>
      </c>
    </row>
    <row r="9" spans="1:10" ht="51.75" customHeight="1" x14ac:dyDescent="0.25">
      <c r="A9" s="6">
        <v>5</v>
      </c>
      <c r="B9" s="9" t="str">
        <f>HYPERLINK("https://my.zakupki.prom.ua/remote/dispatcher/state_purchase_view/22701442", "UA-2020-12-28-001851-c")</f>
        <v>UA-2020-12-28-001851-c</v>
      </c>
      <c r="C9" s="11" t="s">
        <v>92</v>
      </c>
      <c r="D9" s="11" t="s">
        <v>104</v>
      </c>
      <c r="E9" s="11" t="s">
        <v>120</v>
      </c>
      <c r="F9" s="10" t="s">
        <v>24</v>
      </c>
      <c r="G9" s="10" t="s">
        <v>44</v>
      </c>
      <c r="H9" s="12">
        <v>2691.2</v>
      </c>
      <c r="I9" s="13">
        <v>44188</v>
      </c>
      <c r="J9" s="8">
        <v>44196</v>
      </c>
    </row>
    <row r="10" spans="1:10" ht="38.25" x14ac:dyDescent="0.25">
      <c r="A10" s="6">
        <v>6</v>
      </c>
      <c r="B10" s="9" t="str">
        <f>HYPERLINK("https://my.zakupki.prom.ua/remote/dispatcher/state_purchase_view/22655835", "UA-2020-12-24-012049-c")</f>
        <v>UA-2020-12-24-012049-c</v>
      </c>
      <c r="C10" s="11" t="s">
        <v>114</v>
      </c>
      <c r="D10" s="11" t="s">
        <v>149</v>
      </c>
      <c r="E10" s="11"/>
      <c r="F10" s="10"/>
      <c r="G10" s="10"/>
      <c r="H10" s="10"/>
      <c r="I10" s="10" t="s">
        <v>0</v>
      </c>
      <c r="J10" s="8"/>
    </row>
    <row r="11" spans="1:10" ht="51" x14ac:dyDescent="0.25">
      <c r="A11" s="6">
        <v>7</v>
      </c>
      <c r="B11" s="9" t="str">
        <f>HYPERLINK("https://my.zakupki.prom.ua/remote/dispatcher/state_purchase_view/22519636", "UA-2020-12-22-014208-c")</f>
        <v>UA-2020-12-22-014208-c</v>
      </c>
      <c r="C11" s="11" t="s">
        <v>83</v>
      </c>
      <c r="D11" s="11" t="s">
        <v>104</v>
      </c>
      <c r="E11" s="11" t="s">
        <v>154</v>
      </c>
      <c r="F11" s="10" t="s">
        <v>66</v>
      </c>
      <c r="G11" s="10" t="s">
        <v>39</v>
      </c>
      <c r="H11" s="12">
        <v>7440</v>
      </c>
      <c r="I11" s="13">
        <v>44187</v>
      </c>
      <c r="J11" s="8">
        <v>44196</v>
      </c>
    </row>
    <row r="12" spans="1:10" ht="25.5" x14ac:dyDescent="0.25">
      <c r="A12" s="6">
        <v>8</v>
      </c>
      <c r="B12" s="9" t="str">
        <f>HYPERLINK("https://my.zakupki.prom.ua/remote/dispatcher/state_purchase_view/22501378", "UA-2020-12-22-008287-c")</f>
        <v>UA-2020-12-22-008287-c</v>
      </c>
      <c r="C12" s="11" t="s">
        <v>108</v>
      </c>
      <c r="D12" s="11" t="s">
        <v>149</v>
      </c>
      <c r="E12" s="11"/>
      <c r="F12" s="10"/>
      <c r="G12" s="10"/>
      <c r="H12" s="10"/>
      <c r="I12" s="10" t="s">
        <v>0</v>
      </c>
      <c r="J12" s="8"/>
    </row>
    <row r="13" spans="1:10" ht="51" x14ac:dyDescent="0.25">
      <c r="A13" s="6">
        <v>9</v>
      </c>
      <c r="B13" s="9" t="str">
        <f>HYPERLINK("https://my.zakupki.prom.ua/remote/dispatcher/state_purchase_view/22456559", "UA-2020-12-21-011373-c")</f>
        <v>UA-2020-12-21-011373-c</v>
      </c>
      <c r="C13" s="11" t="s">
        <v>115</v>
      </c>
      <c r="D13" s="11" t="s">
        <v>104</v>
      </c>
      <c r="E13" s="11" t="s">
        <v>119</v>
      </c>
      <c r="F13" s="10" t="s">
        <v>68</v>
      </c>
      <c r="G13" s="10" t="s">
        <v>36</v>
      </c>
      <c r="H13" s="12">
        <v>1340</v>
      </c>
      <c r="I13" s="13">
        <v>44186</v>
      </c>
      <c r="J13" s="8">
        <v>44196</v>
      </c>
    </row>
    <row r="14" spans="1:10" ht="76.5" x14ac:dyDescent="0.25">
      <c r="A14" s="6">
        <v>10</v>
      </c>
      <c r="B14" s="9" t="str">
        <f>HYPERLINK("https://my.zakupki.prom.ua/remote/dispatcher/state_purchase_view/22388585", "UA-2020-12-18-012016-c")</f>
        <v>UA-2020-12-18-012016-c</v>
      </c>
      <c r="C14" s="11" t="s">
        <v>161</v>
      </c>
      <c r="D14" s="11" t="s">
        <v>104</v>
      </c>
      <c r="E14" s="11" t="s">
        <v>158</v>
      </c>
      <c r="F14" s="10" t="s">
        <v>76</v>
      </c>
      <c r="G14" s="10" t="s">
        <v>28</v>
      </c>
      <c r="H14" s="12">
        <v>30194.35</v>
      </c>
      <c r="I14" s="13">
        <v>44183</v>
      </c>
      <c r="J14" s="8">
        <v>44196</v>
      </c>
    </row>
    <row r="15" spans="1:10" ht="38.25" x14ac:dyDescent="0.25">
      <c r="A15" s="6">
        <v>11</v>
      </c>
      <c r="B15" s="9" t="str">
        <f>HYPERLINK("https://my.zakupki.prom.ua/remote/dispatcher/state_purchase_view/22081226", "UA-2020-12-11-015444-c")</f>
        <v>UA-2020-12-11-015444-c</v>
      </c>
      <c r="C15" s="11" t="s">
        <v>88</v>
      </c>
      <c r="D15" s="11" t="s">
        <v>93</v>
      </c>
      <c r="E15" s="11"/>
      <c r="F15" s="10"/>
      <c r="G15" s="10"/>
      <c r="H15" s="10"/>
      <c r="I15" s="10" t="s">
        <v>0</v>
      </c>
      <c r="J15" s="8"/>
    </row>
    <row r="16" spans="1:10" ht="76.5" x14ac:dyDescent="0.25">
      <c r="A16" s="6">
        <v>12</v>
      </c>
      <c r="B16" s="9" t="str">
        <f>HYPERLINK("https://my.zakupki.prom.ua/remote/dispatcher/state_purchase_view/21953019", "UA-2020-12-09-012557-c")</f>
        <v>UA-2020-12-09-012557-c</v>
      </c>
      <c r="C16" s="11" t="s">
        <v>130</v>
      </c>
      <c r="D16" s="11" t="s">
        <v>104</v>
      </c>
      <c r="E16" s="11" t="s">
        <v>98</v>
      </c>
      <c r="F16" s="10" t="s">
        <v>33</v>
      </c>
      <c r="G16" s="10" t="s">
        <v>81</v>
      </c>
      <c r="H16" s="12">
        <v>403.36</v>
      </c>
      <c r="I16" s="13">
        <v>44174</v>
      </c>
      <c r="J16" s="8">
        <v>44331</v>
      </c>
    </row>
    <row r="17" spans="1:10" ht="76.5" x14ac:dyDescent="0.25">
      <c r="A17" s="6">
        <v>13</v>
      </c>
      <c r="B17" s="9" t="str">
        <f>HYPERLINK("https://my.zakupki.prom.ua/remote/dispatcher/state_purchase_view/21946399", "UA-2020-12-09-010662-c")</f>
        <v>UA-2020-12-09-010662-c</v>
      </c>
      <c r="C17" s="11" t="s">
        <v>129</v>
      </c>
      <c r="D17" s="11" t="s">
        <v>104</v>
      </c>
      <c r="E17" s="11" t="s">
        <v>98</v>
      </c>
      <c r="F17" s="10" t="s">
        <v>33</v>
      </c>
      <c r="G17" s="10" t="s">
        <v>80</v>
      </c>
      <c r="H17" s="12">
        <v>354.96</v>
      </c>
      <c r="I17" s="13">
        <v>44174</v>
      </c>
      <c r="J17" s="8">
        <v>44331</v>
      </c>
    </row>
    <row r="18" spans="1:10" ht="76.5" x14ac:dyDescent="0.25">
      <c r="A18" s="6">
        <v>14</v>
      </c>
      <c r="B18" s="9" t="str">
        <f>HYPERLINK("https://my.zakupki.prom.ua/remote/dispatcher/state_purchase_view/21567383", "UA-2020-11-30-005233-b")</f>
        <v>UA-2020-11-30-005233-b</v>
      </c>
      <c r="C18" s="11" t="s">
        <v>102</v>
      </c>
      <c r="D18" s="11" t="s">
        <v>104</v>
      </c>
      <c r="E18" s="11" t="s">
        <v>151</v>
      </c>
      <c r="F18" s="10" t="s">
        <v>72</v>
      </c>
      <c r="G18" s="10" t="s">
        <v>65</v>
      </c>
      <c r="H18" s="12">
        <v>690</v>
      </c>
      <c r="I18" s="13">
        <v>44165</v>
      </c>
      <c r="J18" s="8">
        <v>44196</v>
      </c>
    </row>
    <row r="19" spans="1:10" ht="51" x14ac:dyDescent="0.25">
      <c r="A19" s="6">
        <v>15</v>
      </c>
      <c r="B19" s="9" t="str">
        <f>HYPERLINK("https://my.zakupki.prom.ua/remote/dispatcher/state_purchase_view/21425456", "UA-2020-11-25-006694-c")</f>
        <v>UA-2020-11-25-006694-c</v>
      </c>
      <c r="C19" s="11" t="s">
        <v>110</v>
      </c>
      <c r="D19" s="11" t="s">
        <v>104</v>
      </c>
      <c r="E19" s="11" t="s">
        <v>118</v>
      </c>
      <c r="F19" s="10" t="s">
        <v>67</v>
      </c>
      <c r="G19" s="10" t="s">
        <v>48</v>
      </c>
      <c r="H19" s="12">
        <v>2400</v>
      </c>
      <c r="I19" s="13">
        <v>44160</v>
      </c>
      <c r="J19" s="8">
        <v>44196</v>
      </c>
    </row>
    <row r="20" spans="1:10" ht="93" customHeight="1" x14ac:dyDescent="0.25">
      <c r="A20" s="6">
        <v>16</v>
      </c>
      <c r="B20" s="9" t="str">
        <f>HYPERLINK("https://my.zakupki.prom.ua/remote/dispatcher/state_purchase_view/21107555", "UA-2020-11-16-010026-c")</f>
        <v>UA-2020-11-16-010026-c</v>
      </c>
      <c r="C20" s="11" t="s">
        <v>168</v>
      </c>
      <c r="D20" s="11" t="s">
        <v>104</v>
      </c>
      <c r="E20" s="11" t="s">
        <v>182</v>
      </c>
      <c r="F20" s="10" t="s">
        <v>40</v>
      </c>
      <c r="G20" s="10" t="s">
        <v>18</v>
      </c>
      <c r="H20" s="12">
        <v>35000</v>
      </c>
      <c r="I20" s="13">
        <v>44151</v>
      </c>
      <c r="J20" s="8">
        <v>44196</v>
      </c>
    </row>
    <row r="21" spans="1:10" ht="89.25" x14ac:dyDescent="0.25">
      <c r="A21" s="6">
        <v>17</v>
      </c>
      <c r="B21" s="9" t="str">
        <f>HYPERLINK("https://my.zakupki.prom.ua/remote/dispatcher/state_purchase_view/21001637", "UA-2020-11-12-003150-c")</f>
        <v>UA-2020-11-12-003150-c</v>
      </c>
      <c r="C21" s="11" t="s">
        <v>131</v>
      </c>
      <c r="D21" s="11" t="s">
        <v>104</v>
      </c>
      <c r="E21" s="11" t="s">
        <v>183</v>
      </c>
      <c r="F21" s="10" t="s">
        <v>77</v>
      </c>
      <c r="G21" s="10" t="s">
        <v>22</v>
      </c>
      <c r="H21" s="12">
        <v>3182.32</v>
      </c>
      <c r="I21" s="13">
        <v>44147</v>
      </c>
      <c r="J21" s="8">
        <v>44196</v>
      </c>
    </row>
    <row r="22" spans="1:10" ht="51" x14ac:dyDescent="0.25">
      <c r="A22" s="6">
        <v>18</v>
      </c>
      <c r="B22" s="9" t="str">
        <f>HYPERLINK("https://my.zakupki.prom.ua/remote/dispatcher/state_purchase_view/20834081", "UA-2020-11-06-005080-c")</f>
        <v>UA-2020-11-06-005080-c</v>
      </c>
      <c r="C22" s="11" t="s">
        <v>107</v>
      </c>
      <c r="D22" s="11" t="s">
        <v>104</v>
      </c>
      <c r="E22" s="11" t="s">
        <v>85</v>
      </c>
      <c r="F22" s="10" t="s">
        <v>51</v>
      </c>
      <c r="G22" s="10" t="s">
        <v>21</v>
      </c>
      <c r="H22" s="12">
        <v>3400</v>
      </c>
      <c r="I22" s="13">
        <v>44141</v>
      </c>
      <c r="J22" s="8">
        <v>44196</v>
      </c>
    </row>
    <row r="23" spans="1:10" ht="63.75" x14ac:dyDescent="0.25">
      <c r="A23" s="6">
        <v>19</v>
      </c>
      <c r="B23" s="9" t="str">
        <f>HYPERLINK("https://my.zakupki.prom.ua/remote/dispatcher/state_purchase_view/20830975", "UA-2020-11-06-003893-c")</f>
        <v>UA-2020-11-06-003893-c</v>
      </c>
      <c r="C23" s="11" t="s">
        <v>167</v>
      </c>
      <c r="D23" s="11" t="s">
        <v>104</v>
      </c>
      <c r="E23" s="11" t="s">
        <v>155</v>
      </c>
      <c r="F23" s="10" t="s">
        <v>34</v>
      </c>
      <c r="G23" s="10" t="s">
        <v>20</v>
      </c>
      <c r="H23" s="12">
        <v>4000</v>
      </c>
      <c r="I23" s="13">
        <v>44141</v>
      </c>
      <c r="J23" s="8">
        <v>44196</v>
      </c>
    </row>
    <row r="24" spans="1:10" ht="51" x14ac:dyDescent="0.25">
      <c r="A24" s="6">
        <v>20</v>
      </c>
      <c r="B24" s="9" t="str">
        <f>HYPERLINK("https://my.zakupki.prom.ua/remote/dispatcher/state_purchase_view/20712759", "UA-2020-11-03-008637-c")</f>
        <v>UA-2020-11-03-008637-c</v>
      </c>
      <c r="C24" s="11" t="s">
        <v>135</v>
      </c>
      <c r="D24" s="11" t="s">
        <v>104</v>
      </c>
      <c r="E24" s="11" t="s">
        <v>117</v>
      </c>
      <c r="F24" s="10" t="s">
        <v>70</v>
      </c>
      <c r="G24" s="10" t="s">
        <v>19</v>
      </c>
      <c r="H24" s="12">
        <v>11621</v>
      </c>
      <c r="I24" s="13">
        <v>44138</v>
      </c>
      <c r="J24" s="8">
        <v>44196</v>
      </c>
    </row>
    <row r="25" spans="1:10" ht="51" x14ac:dyDescent="0.25">
      <c r="A25" s="6">
        <v>21</v>
      </c>
      <c r="B25" s="9" t="str">
        <f>HYPERLINK("https://my.zakupki.prom.ua/remote/dispatcher/state_purchase_view/19976980", "UA-2020-10-09-003027-a")</f>
        <v>UA-2020-10-09-003027-a</v>
      </c>
      <c r="C25" s="11" t="s">
        <v>159</v>
      </c>
      <c r="D25" s="11" t="s">
        <v>104</v>
      </c>
      <c r="E25" s="11" t="s">
        <v>148</v>
      </c>
      <c r="F25" s="10" t="s">
        <v>47</v>
      </c>
      <c r="G25" s="10" t="s">
        <v>16</v>
      </c>
      <c r="H25" s="12">
        <v>681</v>
      </c>
      <c r="I25" s="13">
        <v>44113</v>
      </c>
      <c r="J25" s="8">
        <v>44196</v>
      </c>
    </row>
    <row r="26" spans="1:10" ht="51" x14ac:dyDescent="0.25">
      <c r="A26" s="6">
        <v>22</v>
      </c>
      <c r="B26" s="9" t="str">
        <f>HYPERLINK("https://my.zakupki.prom.ua/remote/dispatcher/state_purchase_view/19871804", "UA-2020-10-06-008692-a")</f>
        <v>UA-2020-10-06-008692-a</v>
      </c>
      <c r="C26" s="11" t="s">
        <v>109</v>
      </c>
      <c r="D26" s="11" t="s">
        <v>104</v>
      </c>
      <c r="E26" s="11" t="s">
        <v>153</v>
      </c>
      <c r="F26" s="10" t="s">
        <v>71</v>
      </c>
      <c r="G26" s="10" t="s">
        <v>59</v>
      </c>
      <c r="H26" s="12">
        <v>4000</v>
      </c>
      <c r="I26" s="13">
        <v>44110</v>
      </c>
      <c r="J26" s="8">
        <v>44196</v>
      </c>
    </row>
    <row r="27" spans="1:10" ht="51" x14ac:dyDescent="0.25">
      <c r="A27" s="6">
        <v>23</v>
      </c>
      <c r="B27" s="9" t="str">
        <f>HYPERLINK("https://my.zakupki.prom.ua/remote/dispatcher/state_purchase_view/19869217", "UA-2020-10-06-007986-a")</f>
        <v>UA-2020-10-06-007986-a</v>
      </c>
      <c r="C27" s="11" t="s">
        <v>132</v>
      </c>
      <c r="D27" s="11" t="s">
        <v>104</v>
      </c>
      <c r="E27" s="11" t="s">
        <v>111</v>
      </c>
      <c r="F27" s="10" t="s">
        <v>53</v>
      </c>
      <c r="G27" s="10" t="s">
        <v>17</v>
      </c>
      <c r="H27" s="12">
        <v>10000</v>
      </c>
      <c r="I27" s="13">
        <v>44110</v>
      </c>
      <c r="J27" s="8">
        <v>44196</v>
      </c>
    </row>
    <row r="28" spans="1:10" ht="51" x14ac:dyDescent="0.25">
      <c r="A28" s="6">
        <v>24</v>
      </c>
      <c r="B28" s="9" t="str">
        <f>HYPERLINK("https://my.zakupki.prom.ua/remote/dispatcher/state_purchase_view/19715165", "UA-2020-09-30-002781-a")</f>
        <v>UA-2020-09-30-002781-a</v>
      </c>
      <c r="C28" s="11" t="s">
        <v>90</v>
      </c>
      <c r="D28" s="11" t="s">
        <v>104</v>
      </c>
      <c r="E28" s="11" t="s">
        <v>95</v>
      </c>
      <c r="F28" s="10" t="s">
        <v>43</v>
      </c>
      <c r="G28" s="10" t="s">
        <v>14</v>
      </c>
      <c r="H28" s="12">
        <v>5000</v>
      </c>
      <c r="I28" s="13">
        <v>44104</v>
      </c>
      <c r="J28" s="8">
        <v>44196</v>
      </c>
    </row>
    <row r="29" spans="1:10" ht="38.25" x14ac:dyDescent="0.25">
      <c r="A29" s="6">
        <v>25</v>
      </c>
      <c r="B29" s="9" t="str">
        <f>HYPERLINK("https://my.zakupki.prom.ua/remote/dispatcher/state_purchase_view/19473938", "UA-2020-09-25-005049-a")</f>
        <v>UA-2020-09-25-005049-a</v>
      </c>
      <c r="C29" s="11" t="s">
        <v>142</v>
      </c>
      <c r="D29" s="11" t="s">
        <v>149</v>
      </c>
      <c r="E29" s="11" t="s">
        <v>125</v>
      </c>
      <c r="F29" s="10" t="s">
        <v>23</v>
      </c>
      <c r="G29" s="10" t="s">
        <v>78</v>
      </c>
      <c r="H29" s="12">
        <v>15876</v>
      </c>
      <c r="I29" s="13">
        <v>44131</v>
      </c>
      <c r="J29" s="8">
        <v>44196</v>
      </c>
    </row>
    <row r="30" spans="1:10" ht="51" x14ac:dyDescent="0.25">
      <c r="A30" s="6">
        <v>26</v>
      </c>
      <c r="B30" s="9" t="str">
        <f>HYPERLINK("https://my.zakupki.prom.ua/remote/dispatcher/state_purchase_view/19299011", "UA-2020-09-15-009681-a")</f>
        <v>UA-2020-09-15-009681-a</v>
      </c>
      <c r="C30" s="11" t="s">
        <v>105</v>
      </c>
      <c r="D30" s="11" t="s">
        <v>104</v>
      </c>
      <c r="E30" s="11" t="s">
        <v>146</v>
      </c>
      <c r="F30" s="10" t="s">
        <v>49</v>
      </c>
      <c r="G30" s="10" t="s">
        <v>15</v>
      </c>
      <c r="H30" s="12">
        <v>4000</v>
      </c>
      <c r="I30" s="13">
        <v>44089</v>
      </c>
      <c r="J30" s="8">
        <v>44196</v>
      </c>
    </row>
    <row r="31" spans="1:10" ht="51" x14ac:dyDescent="0.25">
      <c r="A31" s="6">
        <v>27</v>
      </c>
      <c r="B31" s="9" t="str">
        <f>HYPERLINK("https://my.zakupki.prom.ua/remote/dispatcher/state_purchase_view/19107162", "UA-2020-09-08-009017-b")</f>
        <v>UA-2020-09-08-009017-b</v>
      </c>
      <c r="C31" s="11" t="s">
        <v>172</v>
      </c>
      <c r="D31" s="11" t="s">
        <v>104</v>
      </c>
      <c r="E31" s="11" t="s">
        <v>166</v>
      </c>
      <c r="F31" s="10" t="s">
        <v>73</v>
      </c>
      <c r="G31" s="10" t="s">
        <v>13</v>
      </c>
      <c r="H31" s="12">
        <v>28000</v>
      </c>
      <c r="I31" s="13">
        <v>44082</v>
      </c>
      <c r="J31" s="8">
        <v>44196</v>
      </c>
    </row>
    <row r="32" spans="1:10" ht="63.75" x14ac:dyDescent="0.25">
      <c r="A32" s="6">
        <v>28</v>
      </c>
      <c r="B32" s="9" t="str">
        <f>HYPERLINK("https://my.zakupki.prom.ua/remote/dispatcher/state_purchase_view/18833628", "UA-2020-08-27-004511-c")</f>
        <v>UA-2020-08-27-004511-c</v>
      </c>
      <c r="C32" s="11" t="s">
        <v>97</v>
      </c>
      <c r="D32" s="11" t="s">
        <v>104</v>
      </c>
      <c r="E32" s="11" t="s">
        <v>156</v>
      </c>
      <c r="F32" s="10" t="s">
        <v>42</v>
      </c>
      <c r="G32" s="10" t="s">
        <v>6</v>
      </c>
      <c r="H32" s="12">
        <v>16000</v>
      </c>
      <c r="I32" s="13">
        <v>44070</v>
      </c>
      <c r="J32" s="8">
        <v>44196</v>
      </c>
    </row>
    <row r="33" spans="1:10" ht="114.75" x14ac:dyDescent="0.25">
      <c r="A33" s="6">
        <v>29</v>
      </c>
      <c r="B33" s="9" t="str">
        <f>HYPERLINK("https://my.zakupki.prom.ua/remote/dispatcher/state_purchase_view/18721927", "UA-2020-08-21-003144-a")</f>
        <v>UA-2020-08-21-003144-a</v>
      </c>
      <c r="C33" s="11" t="s">
        <v>139</v>
      </c>
      <c r="D33" s="11" t="s">
        <v>104</v>
      </c>
      <c r="E33" s="11" t="s">
        <v>99</v>
      </c>
      <c r="F33" s="10" t="s">
        <v>2</v>
      </c>
      <c r="G33" s="10" t="s">
        <v>32</v>
      </c>
      <c r="H33" s="12">
        <v>2000</v>
      </c>
      <c r="I33" s="13">
        <v>44064</v>
      </c>
      <c r="J33" s="8">
        <v>44196</v>
      </c>
    </row>
    <row r="34" spans="1:10" ht="51" x14ac:dyDescent="0.25">
      <c r="A34" s="6">
        <v>30</v>
      </c>
      <c r="B34" s="9" t="str">
        <f>HYPERLINK("https://my.zakupki.prom.ua/remote/dispatcher/state_purchase_view/18537787", "UA-2020-08-13-008120-a")</f>
        <v>UA-2020-08-13-008120-a</v>
      </c>
      <c r="C34" s="11" t="s">
        <v>87</v>
      </c>
      <c r="D34" s="11" t="s">
        <v>104</v>
      </c>
      <c r="E34" s="11" t="s">
        <v>85</v>
      </c>
      <c r="F34" s="10" t="s">
        <v>51</v>
      </c>
      <c r="G34" s="10" t="s">
        <v>5</v>
      </c>
      <c r="H34" s="12">
        <v>8000</v>
      </c>
      <c r="I34" s="13">
        <v>44056</v>
      </c>
      <c r="J34" s="8">
        <v>44196</v>
      </c>
    </row>
    <row r="35" spans="1:10" ht="51" x14ac:dyDescent="0.25">
      <c r="A35" s="6">
        <v>31</v>
      </c>
      <c r="B35" s="9" t="str">
        <f>HYPERLINK("https://my.zakupki.prom.ua/remote/dispatcher/state_purchase_view/18536443", "UA-2020-08-13-007682-a")</f>
        <v>UA-2020-08-13-007682-a</v>
      </c>
      <c r="C35" s="11" t="s">
        <v>138</v>
      </c>
      <c r="D35" s="11" t="s">
        <v>104</v>
      </c>
      <c r="E35" s="11" t="s">
        <v>162</v>
      </c>
      <c r="F35" s="10" t="s">
        <v>45</v>
      </c>
      <c r="G35" s="10" t="s">
        <v>12</v>
      </c>
      <c r="H35" s="12">
        <v>10000</v>
      </c>
      <c r="I35" s="13">
        <v>44056</v>
      </c>
      <c r="J35" s="8">
        <v>44196</v>
      </c>
    </row>
    <row r="36" spans="1:10" ht="76.5" x14ac:dyDescent="0.25">
      <c r="A36" s="6">
        <v>32</v>
      </c>
      <c r="B36" s="9" t="str">
        <f>HYPERLINK("https://my.zakupki.prom.ua/remote/dispatcher/state_purchase_view/18501634", "UA-2020-08-12-007666-a")</f>
        <v>UA-2020-08-12-007666-a</v>
      </c>
      <c r="C36" s="11" t="s">
        <v>136</v>
      </c>
      <c r="D36" s="11" t="s">
        <v>104</v>
      </c>
      <c r="E36" s="11" t="s">
        <v>157</v>
      </c>
      <c r="F36" s="10" t="s">
        <v>74</v>
      </c>
      <c r="G36" s="10" t="s">
        <v>11</v>
      </c>
      <c r="H36" s="12">
        <v>10000</v>
      </c>
      <c r="I36" s="13">
        <v>44055</v>
      </c>
      <c r="J36" s="8">
        <v>44196</v>
      </c>
    </row>
    <row r="37" spans="1:10" ht="76.5" x14ac:dyDescent="0.25">
      <c r="A37" s="6">
        <v>33</v>
      </c>
      <c r="B37" s="9" t="str">
        <f>HYPERLINK("https://my.zakupki.prom.ua/remote/dispatcher/state_purchase_view/18483763", "UA-2020-08-12-002870-a")</f>
        <v>UA-2020-08-12-002870-a</v>
      </c>
      <c r="C37" s="11" t="s">
        <v>138</v>
      </c>
      <c r="D37" s="11" t="s">
        <v>104</v>
      </c>
      <c r="E37" s="11" t="s">
        <v>156</v>
      </c>
      <c r="F37" s="10" t="s">
        <v>42</v>
      </c>
      <c r="G37" s="10" t="s">
        <v>10</v>
      </c>
      <c r="H37" s="12">
        <v>18000</v>
      </c>
      <c r="I37" s="13">
        <v>44055</v>
      </c>
      <c r="J37" s="8">
        <v>44196</v>
      </c>
    </row>
    <row r="38" spans="1:10" ht="51" x14ac:dyDescent="0.25">
      <c r="A38" s="6">
        <v>34</v>
      </c>
      <c r="B38" s="9" t="str">
        <f>HYPERLINK("https://my.zakupki.prom.ua/remote/dispatcher/state_purchase_view/18144207", "UA-2020-07-27-006788-c")</f>
        <v>UA-2020-07-27-006788-c</v>
      </c>
      <c r="C38" s="11" t="s">
        <v>106</v>
      </c>
      <c r="D38" s="11" t="s">
        <v>104</v>
      </c>
      <c r="E38" s="11" t="s">
        <v>121</v>
      </c>
      <c r="F38" s="10" t="s">
        <v>52</v>
      </c>
      <c r="G38" s="10" t="s">
        <v>8</v>
      </c>
      <c r="H38" s="12">
        <v>10000</v>
      </c>
      <c r="I38" s="13">
        <v>44039</v>
      </c>
      <c r="J38" s="8">
        <v>44196</v>
      </c>
    </row>
    <row r="39" spans="1:10" ht="89.25" x14ac:dyDescent="0.25">
      <c r="A39" s="6">
        <v>35</v>
      </c>
      <c r="B39" s="9" t="str">
        <f>HYPERLINK("https://my.zakupki.prom.ua/remote/dispatcher/state_purchase_view/18092800", "UA-2020-07-24-000969-b")</f>
        <v>UA-2020-07-24-000969-b</v>
      </c>
      <c r="C39" s="11" t="s">
        <v>175</v>
      </c>
      <c r="D39" s="11" t="s">
        <v>104</v>
      </c>
      <c r="E39" s="11" t="s">
        <v>128</v>
      </c>
      <c r="F39" s="10" t="s">
        <v>40</v>
      </c>
      <c r="G39" s="10" t="s">
        <v>5</v>
      </c>
      <c r="H39" s="12">
        <v>30000</v>
      </c>
      <c r="I39" s="13">
        <v>44036</v>
      </c>
      <c r="J39" s="8">
        <v>44196</v>
      </c>
    </row>
    <row r="40" spans="1:10" ht="63.75" x14ac:dyDescent="0.25">
      <c r="A40" s="6">
        <v>36</v>
      </c>
      <c r="B40" s="9" t="str">
        <f>HYPERLINK("https://my.zakupki.prom.ua/remote/dispatcher/state_purchase_view/18053837", "UA-2020-07-22-007493-b")</f>
        <v>UA-2020-07-22-007493-b</v>
      </c>
      <c r="C40" s="11" t="s">
        <v>122</v>
      </c>
      <c r="D40" s="11" t="s">
        <v>104</v>
      </c>
      <c r="E40" s="11" t="s">
        <v>96</v>
      </c>
      <c r="F40" s="10" t="s">
        <v>55</v>
      </c>
      <c r="G40" s="10" t="s">
        <v>9</v>
      </c>
      <c r="H40" s="12">
        <v>15000</v>
      </c>
      <c r="I40" s="13">
        <v>44034</v>
      </c>
      <c r="J40" s="8">
        <v>44196</v>
      </c>
    </row>
    <row r="41" spans="1:10" ht="51" x14ac:dyDescent="0.25">
      <c r="A41" s="6">
        <v>37</v>
      </c>
      <c r="B41" s="9" t="str">
        <f>HYPERLINK("https://my.zakupki.prom.ua/remote/dispatcher/state_purchase_view/18027824", "UA-2020-07-22-001924-b")</f>
        <v>UA-2020-07-22-001924-b</v>
      </c>
      <c r="C41" s="11" t="s">
        <v>169</v>
      </c>
      <c r="D41" s="11" t="s">
        <v>104</v>
      </c>
      <c r="E41" s="11" t="s">
        <v>163</v>
      </c>
      <c r="F41" s="10" t="s">
        <v>29</v>
      </c>
      <c r="G41" s="10" t="s">
        <v>1</v>
      </c>
      <c r="H41" s="12">
        <v>45000</v>
      </c>
      <c r="I41" s="13">
        <v>44034</v>
      </c>
      <c r="J41" s="8">
        <v>44196</v>
      </c>
    </row>
    <row r="42" spans="1:10" ht="89.25" x14ac:dyDescent="0.25">
      <c r="A42" s="6">
        <v>38</v>
      </c>
      <c r="B42" s="9" t="str">
        <f>HYPERLINK("https://my.zakupki.prom.ua/remote/dispatcher/state_purchase_view/17956687", "UA-2020-07-17-004961-b")</f>
        <v>UA-2020-07-17-004961-b</v>
      </c>
      <c r="C42" s="11" t="s">
        <v>141</v>
      </c>
      <c r="D42" s="11" t="s">
        <v>104</v>
      </c>
      <c r="E42" s="11" t="s">
        <v>127</v>
      </c>
      <c r="F42" s="10" t="s">
        <v>37</v>
      </c>
      <c r="G42" s="10" t="s">
        <v>30</v>
      </c>
      <c r="H42" s="12">
        <v>1224</v>
      </c>
      <c r="I42" s="13">
        <v>44029</v>
      </c>
      <c r="J42" s="8">
        <v>44407</v>
      </c>
    </row>
    <row r="43" spans="1:10" ht="89.25" x14ac:dyDescent="0.25">
      <c r="A43" s="6">
        <v>39</v>
      </c>
      <c r="B43" s="9" t="str">
        <f>HYPERLINK("https://my.zakupki.prom.ua/remote/dispatcher/state_purchase_view/17904396", "UA-2020-07-15-007456-c")</f>
        <v>UA-2020-07-15-007456-c</v>
      </c>
      <c r="C43" s="11" t="s">
        <v>140</v>
      </c>
      <c r="D43" s="11" t="s">
        <v>104</v>
      </c>
      <c r="E43" s="11" t="s">
        <v>127</v>
      </c>
      <c r="F43" s="10" t="s">
        <v>37</v>
      </c>
      <c r="G43" s="10" t="s">
        <v>31</v>
      </c>
      <c r="H43" s="12">
        <v>12676</v>
      </c>
      <c r="I43" s="13">
        <v>44027</v>
      </c>
      <c r="J43" s="8">
        <v>44196</v>
      </c>
    </row>
    <row r="44" spans="1:10" ht="51" x14ac:dyDescent="0.25">
      <c r="A44" s="6">
        <v>40</v>
      </c>
      <c r="B44" s="9" t="str">
        <f>HYPERLINK("https://my.zakupki.prom.ua/remote/dispatcher/state_purchase_view/17856899", "UA-2020-07-15-006503-c")</f>
        <v>UA-2020-07-15-006503-c</v>
      </c>
      <c r="C44" s="11" t="s">
        <v>133</v>
      </c>
      <c r="D44" s="11" t="s">
        <v>104</v>
      </c>
      <c r="E44" s="11" t="s">
        <v>94</v>
      </c>
      <c r="F44" s="10" t="s">
        <v>54</v>
      </c>
      <c r="G44" s="10" t="s">
        <v>7</v>
      </c>
      <c r="H44" s="12">
        <v>30000</v>
      </c>
      <c r="I44" s="13">
        <v>44027</v>
      </c>
      <c r="J44" s="8">
        <v>44196</v>
      </c>
    </row>
    <row r="45" spans="1:10" ht="63.75" x14ac:dyDescent="0.25">
      <c r="A45" s="6">
        <v>41</v>
      </c>
      <c r="B45" s="9" t="str">
        <f>HYPERLINK("https://my.zakupki.prom.ua/remote/dispatcher/state_purchase_view/17726843", "UA-2020-07-08-002699-c")</f>
        <v>UA-2020-07-08-002699-c</v>
      </c>
      <c r="C45" s="11" t="s">
        <v>144</v>
      </c>
      <c r="D45" s="11" t="s">
        <v>104</v>
      </c>
      <c r="E45" s="11" t="s">
        <v>147</v>
      </c>
      <c r="F45" s="10" t="s">
        <v>35</v>
      </c>
      <c r="G45" s="10" t="s">
        <v>4</v>
      </c>
      <c r="H45" s="12">
        <v>37000</v>
      </c>
      <c r="I45" s="13">
        <v>44020</v>
      </c>
      <c r="J45" s="8">
        <v>44196</v>
      </c>
    </row>
    <row r="46" spans="1:10" ht="76.5" x14ac:dyDescent="0.25">
      <c r="A46" s="6">
        <v>42</v>
      </c>
      <c r="B46" s="9" t="str">
        <f>HYPERLINK("https://my.zakupki.prom.ua/remote/dispatcher/state_purchase_view/17591619", "UA-2020-07-01-008145-a")</f>
        <v>UA-2020-07-01-008145-a</v>
      </c>
      <c r="C46" s="11" t="s">
        <v>134</v>
      </c>
      <c r="D46" s="11" t="s">
        <v>104</v>
      </c>
      <c r="E46" s="11" t="s">
        <v>116</v>
      </c>
      <c r="F46" s="10" t="s">
        <v>41</v>
      </c>
      <c r="G46" s="10" t="s">
        <v>3</v>
      </c>
      <c r="H46" s="12">
        <v>9000</v>
      </c>
      <c r="I46" s="13">
        <v>44013</v>
      </c>
      <c r="J46" s="8">
        <v>44196</v>
      </c>
    </row>
    <row r="47" spans="1:10" ht="51" x14ac:dyDescent="0.25">
      <c r="A47" s="6">
        <v>43</v>
      </c>
      <c r="B47" s="9" t="str">
        <f>HYPERLINK("https://my.zakupki.prom.ua/remote/dispatcher/state_purchase_view/16391033", "UA-2020-04-17-005393-b")</f>
        <v>UA-2020-04-17-005393-b</v>
      </c>
      <c r="C47" s="11" t="s">
        <v>171</v>
      </c>
      <c r="D47" s="11" t="s">
        <v>104</v>
      </c>
      <c r="E47" s="11" t="s">
        <v>112</v>
      </c>
      <c r="F47" s="10" t="s">
        <v>27</v>
      </c>
      <c r="G47" s="10" t="s">
        <v>26</v>
      </c>
      <c r="H47" s="12">
        <v>198000</v>
      </c>
      <c r="I47" s="13">
        <v>43938</v>
      </c>
      <c r="J47" s="8">
        <v>44196</v>
      </c>
    </row>
    <row r="48" spans="1:10" ht="51" x14ac:dyDescent="0.25">
      <c r="A48" s="6">
        <v>44</v>
      </c>
      <c r="B48" s="9" t="str">
        <f>HYPERLINK("https://my.zakupki.prom.ua/remote/dispatcher/state_purchase_view/16378637", "UA-2020-04-17-002628-b")</f>
        <v>UA-2020-04-17-002628-b</v>
      </c>
      <c r="C48" s="11" t="s">
        <v>176</v>
      </c>
      <c r="D48" s="11" t="s">
        <v>104</v>
      </c>
      <c r="E48" s="11" t="s">
        <v>145</v>
      </c>
      <c r="F48" s="10" t="s">
        <v>57</v>
      </c>
      <c r="G48" s="10" t="s">
        <v>25</v>
      </c>
      <c r="H48" s="12">
        <v>40000</v>
      </c>
      <c r="I48" s="13">
        <v>43938</v>
      </c>
      <c r="J48" s="8">
        <v>44196</v>
      </c>
    </row>
    <row r="49" spans="1:10" ht="76.5" x14ac:dyDescent="0.25">
      <c r="A49" s="6">
        <v>45</v>
      </c>
      <c r="B49" s="9" t="str">
        <f>HYPERLINK("https://my.zakupki.prom.ua/remote/dispatcher/state_purchase_view/16101862", "UA-2020-04-03-001815-b")</f>
        <v>UA-2020-04-03-001815-b</v>
      </c>
      <c r="C49" s="11" t="s">
        <v>170</v>
      </c>
      <c r="D49" s="11" t="s">
        <v>104</v>
      </c>
      <c r="E49" s="11" t="s">
        <v>158</v>
      </c>
      <c r="F49" s="10" t="s">
        <v>76</v>
      </c>
      <c r="G49" s="10" t="s">
        <v>62</v>
      </c>
      <c r="H49" s="12">
        <v>89000</v>
      </c>
      <c r="I49" s="13">
        <v>43924</v>
      </c>
      <c r="J49" s="8">
        <v>44196</v>
      </c>
    </row>
    <row r="50" spans="1:10" ht="51" x14ac:dyDescent="0.25">
      <c r="A50" s="6">
        <v>46</v>
      </c>
      <c r="B50" s="9" t="str">
        <f>HYPERLINK("https://my.zakupki.prom.ua/remote/dispatcher/state_purchase_view/16101718", "UA-2020-04-03-001766-b")</f>
        <v>UA-2020-04-03-001766-b</v>
      </c>
      <c r="C50" s="11" t="s">
        <v>177</v>
      </c>
      <c r="D50" s="11" t="s">
        <v>104</v>
      </c>
      <c r="E50" s="11" t="s">
        <v>154</v>
      </c>
      <c r="F50" s="10" t="s">
        <v>66</v>
      </c>
      <c r="G50" s="10" t="s">
        <v>61</v>
      </c>
      <c r="H50" s="12">
        <v>72000</v>
      </c>
      <c r="I50" s="13">
        <v>43924</v>
      </c>
      <c r="J50" s="8">
        <v>44196</v>
      </c>
    </row>
    <row r="51" spans="1:10" ht="51" x14ac:dyDescent="0.25">
      <c r="A51" s="6">
        <v>47</v>
      </c>
      <c r="B51" s="9" t="str">
        <f>HYPERLINK("https://my.zakupki.prom.ua/remote/dispatcher/state_purchase_view/16101499", "UA-2020-04-03-001703-b")</f>
        <v>UA-2020-04-03-001703-b</v>
      </c>
      <c r="C51" s="11" t="s">
        <v>173</v>
      </c>
      <c r="D51" s="11" t="s">
        <v>104</v>
      </c>
      <c r="E51" s="11" t="s">
        <v>145</v>
      </c>
      <c r="F51" s="10" t="s">
        <v>57</v>
      </c>
      <c r="G51" s="10" t="s">
        <v>60</v>
      </c>
      <c r="H51" s="12">
        <v>199000</v>
      </c>
      <c r="I51" s="13">
        <v>43924</v>
      </c>
      <c r="J51" s="8">
        <v>44196</v>
      </c>
    </row>
    <row r="52" spans="1:10" ht="76.5" x14ac:dyDescent="0.25">
      <c r="A52" s="6">
        <v>48</v>
      </c>
      <c r="B52" s="9" t="str">
        <f>HYPERLINK("https://my.zakupki.prom.ua/remote/dispatcher/state_purchase_view/16038602", "UA-2020-03-31-001531-a")</f>
        <v>UA-2020-03-31-001531-a</v>
      </c>
      <c r="C52" s="11" t="s">
        <v>172</v>
      </c>
      <c r="D52" s="11" t="s">
        <v>104</v>
      </c>
      <c r="E52" s="11" t="s">
        <v>165</v>
      </c>
      <c r="F52" s="10" t="s">
        <v>69</v>
      </c>
      <c r="G52" s="10" t="s">
        <v>64</v>
      </c>
      <c r="H52" s="12">
        <v>100000</v>
      </c>
      <c r="I52" s="13">
        <v>43921</v>
      </c>
      <c r="J52" s="8">
        <v>44196</v>
      </c>
    </row>
    <row r="53" spans="1:10" ht="51" x14ac:dyDescent="0.25">
      <c r="A53" s="6">
        <v>49</v>
      </c>
      <c r="B53" s="9" t="str">
        <f>HYPERLINK("https://my.zakupki.prom.ua/remote/dispatcher/state_purchase_view/16027913", "UA-2020-03-30-002274-b")</f>
        <v>UA-2020-03-30-002274-b</v>
      </c>
      <c r="C53" s="11" t="s">
        <v>173</v>
      </c>
      <c r="D53" s="11" t="s">
        <v>104</v>
      </c>
      <c r="E53" s="11" t="s">
        <v>145</v>
      </c>
      <c r="F53" s="10" t="s">
        <v>57</v>
      </c>
      <c r="G53" s="10"/>
      <c r="H53" s="12">
        <v>199000</v>
      </c>
      <c r="I53" s="10" t="s">
        <v>0</v>
      </c>
      <c r="J53" s="8"/>
    </row>
    <row r="54" spans="1:10" ht="51" x14ac:dyDescent="0.25">
      <c r="A54" s="6">
        <v>50</v>
      </c>
      <c r="B54" s="9" t="str">
        <f>HYPERLINK("https://my.zakupki.prom.ua/remote/dispatcher/state_purchase_view/16027725", "UA-2020-03-30-002218-b")</f>
        <v>UA-2020-03-30-002218-b</v>
      </c>
      <c r="C54" s="11" t="s">
        <v>177</v>
      </c>
      <c r="D54" s="11" t="s">
        <v>104</v>
      </c>
      <c r="E54" s="11" t="s">
        <v>154</v>
      </c>
      <c r="F54" s="10" t="s">
        <v>66</v>
      </c>
      <c r="G54" s="10"/>
      <c r="H54" s="12">
        <v>72000</v>
      </c>
      <c r="I54" s="10" t="s">
        <v>0</v>
      </c>
      <c r="J54" s="8"/>
    </row>
    <row r="55" spans="1:10" ht="76.5" x14ac:dyDescent="0.25">
      <c r="A55" s="6">
        <v>51</v>
      </c>
      <c r="B55" s="9" t="str">
        <f>HYPERLINK("https://my.zakupki.prom.ua/remote/dispatcher/state_purchase_view/16027027", "UA-2020-03-30-002084-b")</f>
        <v>UA-2020-03-30-002084-b</v>
      </c>
      <c r="C55" s="11" t="s">
        <v>170</v>
      </c>
      <c r="D55" s="11" t="s">
        <v>104</v>
      </c>
      <c r="E55" s="11" t="s">
        <v>158</v>
      </c>
      <c r="F55" s="10" t="s">
        <v>76</v>
      </c>
      <c r="G55" s="10"/>
      <c r="H55" s="12">
        <v>89000</v>
      </c>
      <c r="I55" s="10" t="s">
        <v>0</v>
      </c>
      <c r="J55" s="8"/>
    </row>
    <row r="56" spans="1:10" ht="55.5" customHeight="1" x14ac:dyDescent="0.25">
      <c r="A56" s="6">
        <v>52</v>
      </c>
      <c r="B56" s="9" t="str">
        <f>HYPERLINK("https://my.zakupki.prom.ua/remote/dispatcher/state_purchase_view/16025679", "UA-2020-03-30-001959-b")</f>
        <v>UA-2020-03-30-001959-b</v>
      </c>
      <c r="C56" s="11" t="s">
        <v>174</v>
      </c>
      <c r="D56" s="11" t="s">
        <v>104</v>
      </c>
      <c r="E56" s="11" t="s">
        <v>120</v>
      </c>
      <c r="F56" s="10" t="s">
        <v>24</v>
      </c>
      <c r="G56" s="10" t="s">
        <v>63</v>
      </c>
      <c r="H56" s="12">
        <v>95500</v>
      </c>
      <c r="I56" s="13">
        <v>43920</v>
      </c>
      <c r="J56" s="8">
        <v>44196</v>
      </c>
    </row>
    <row r="57" spans="1:10" ht="51" x14ac:dyDescent="0.25">
      <c r="A57" s="6">
        <v>53</v>
      </c>
      <c r="B57" s="9" t="str">
        <f>HYPERLINK("https://my.zakupki.prom.ua/remote/dispatcher/state_purchase_view/15629859", "UA-2020-03-05-001442-b")</f>
        <v>UA-2020-03-05-001442-b</v>
      </c>
      <c r="C57" s="11" t="s">
        <v>89</v>
      </c>
      <c r="D57" s="11" t="s">
        <v>93</v>
      </c>
      <c r="E57" s="11" t="s">
        <v>152</v>
      </c>
      <c r="F57" s="10" t="s">
        <v>79</v>
      </c>
      <c r="G57" s="11" t="s">
        <v>91</v>
      </c>
      <c r="H57" s="12">
        <v>693550</v>
      </c>
      <c r="I57" s="13">
        <v>43927</v>
      </c>
      <c r="J57" s="8">
        <v>44196</v>
      </c>
    </row>
    <row r="58" spans="1:10" ht="26.25" customHeight="1" x14ac:dyDescent="0.25">
      <c r="A58" s="6">
        <v>54</v>
      </c>
      <c r="B58" s="9" t="str">
        <f>HYPERLINK("https://my.zakupki.prom.ua/remote/dispatcher/state_purchase_view/15342224", "UA-2020-02-18-001946-b")</f>
        <v>UA-2020-02-18-001946-b</v>
      </c>
      <c r="C58" s="11" t="s">
        <v>89</v>
      </c>
      <c r="D58" s="11" t="s">
        <v>93</v>
      </c>
      <c r="E58" s="11"/>
      <c r="F58" s="10"/>
      <c r="G58" s="10"/>
      <c r="H58" s="10"/>
      <c r="I58" s="10" t="s">
        <v>0</v>
      </c>
      <c r="J58" s="8"/>
    </row>
    <row r="59" spans="1:10" x14ac:dyDescent="0.25">
      <c r="A59" s="4"/>
    </row>
  </sheetData>
  <autoFilter ref="A4:J58"/>
  <hyperlinks>
    <hyperlink ref="B5" r:id="rId1" display="https://my.zakupki.prom.ua/remote/dispatcher/state_purchase_view/22795263"/>
    <hyperlink ref="B6" r:id="rId2" display="https://my.zakupki.prom.ua/remote/dispatcher/state_purchase_view/22768770"/>
    <hyperlink ref="B7" r:id="rId3" display="https://my.zakupki.prom.ua/remote/dispatcher/state_purchase_view/22728444"/>
    <hyperlink ref="B8" r:id="rId4" display="https://my.zakupki.prom.ua/remote/dispatcher/state_purchase_view/22718211"/>
    <hyperlink ref="B9" r:id="rId5" display="https://my.zakupki.prom.ua/remote/dispatcher/state_purchase_view/22701442"/>
    <hyperlink ref="B10" r:id="rId6" display="https://my.zakupki.prom.ua/remote/dispatcher/state_purchase_view/22655835"/>
    <hyperlink ref="B11" r:id="rId7" display="https://my.zakupki.prom.ua/remote/dispatcher/state_purchase_view/22519636"/>
    <hyperlink ref="B12" r:id="rId8" display="https://my.zakupki.prom.ua/remote/dispatcher/state_purchase_view/22501378"/>
    <hyperlink ref="B13" r:id="rId9" display="https://my.zakupki.prom.ua/remote/dispatcher/state_purchase_view/22456559"/>
    <hyperlink ref="B14" r:id="rId10" display="https://my.zakupki.prom.ua/remote/dispatcher/state_purchase_view/22388585"/>
    <hyperlink ref="B15" r:id="rId11" display="https://my.zakupki.prom.ua/remote/dispatcher/state_purchase_view/22081226"/>
    <hyperlink ref="B16" r:id="rId12" display="https://my.zakupki.prom.ua/remote/dispatcher/state_purchase_view/21953019"/>
    <hyperlink ref="B17" r:id="rId13" display="https://my.zakupki.prom.ua/remote/dispatcher/state_purchase_view/21946399"/>
    <hyperlink ref="B18" r:id="rId14" display="https://my.zakupki.prom.ua/remote/dispatcher/state_purchase_view/21567383"/>
    <hyperlink ref="B19" r:id="rId15" display="https://my.zakupki.prom.ua/remote/dispatcher/state_purchase_view/21425456"/>
    <hyperlink ref="B20" r:id="rId16" display="https://my.zakupki.prom.ua/remote/dispatcher/state_purchase_view/21107555"/>
    <hyperlink ref="B21" r:id="rId17" display="https://my.zakupki.prom.ua/remote/dispatcher/state_purchase_view/21001637"/>
    <hyperlink ref="B22" r:id="rId18" display="https://my.zakupki.prom.ua/remote/dispatcher/state_purchase_view/20834081"/>
    <hyperlink ref="B23" r:id="rId19" display="https://my.zakupki.prom.ua/remote/dispatcher/state_purchase_view/20830975"/>
    <hyperlink ref="B24" r:id="rId20" display="https://my.zakupki.prom.ua/remote/dispatcher/state_purchase_view/20712759"/>
    <hyperlink ref="B25" r:id="rId21" display="https://my.zakupki.prom.ua/remote/dispatcher/state_purchase_view/19976980"/>
    <hyperlink ref="B26" r:id="rId22" display="https://my.zakupki.prom.ua/remote/dispatcher/state_purchase_view/19871804"/>
    <hyperlink ref="B27" r:id="rId23" display="https://my.zakupki.prom.ua/remote/dispatcher/state_purchase_view/19869217"/>
    <hyperlink ref="B28" r:id="rId24" display="https://my.zakupki.prom.ua/remote/dispatcher/state_purchase_view/19715165"/>
    <hyperlink ref="B29" r:id="rId25" display="https://my.zakupki.prom.ua/remote/dispatcher/state_purchase_view/19473938"/>
    <hyperlink ref="B30" r:id="rId26" display="https://my.zakupki.prom.ua/remote/dispatcher/state_purchase_view/19299011"/>
    <hyperlink ref="B31" r:id="rId27" display="https://my.zakupki.prom.ua/remote/dispatcher/state_purchase_view/19107162"/>
    <hyperlink ref="B32" r:id="rId28" display="https://my.zakupki.prom.ua/remote/dispatcher/state_purchase_view/18833628"/>
    <hyperlink ref="B33" r:id="rId29" display="https://my.zakupki.prom.ua/remote/dispatcher/state_purchase_view/18721927"/>
    <hyperlink ref="B34" r:id="rId30" display="https://my.zakupki.prom.ua/remote/dispatcher/state_purchase_view/18537787"/>
    <hyperlink ref="B35" r:id="rId31" display="https://my.zakupki.prom.ua/remote/dispatcher/state_purchase_view/18536443"/>
    <hyperlink ref="B36" r:id="rId32" display="https://my.zakupki.prom.ua/remote/dispatcher/state_purchase_view/18501634"/>
    <hyperlink ref="B37" r:id="rId33" display="https://my.zakupki.prom.ua/remote/dispatcher/state_purchase_view/18483763"/>
    <hyperlink ref="B38" r:id="rId34" display="https://my.zakupki.prom.ua/remote/dispatcher/state_purchase_view/18144207"/>
    <hyperlink ref="B39" r:id="rId35" display="https://my.zakupki.prom.ua/remote/dispatcher/state_purchase_view/18092800"/>
    <hyperlink ref="B40" r:id="rId36" display="https://my.zakupki.prom.ua/remote/dispatcher/state_purchase_view/18053837"/>
    <hyperlink ref="B41" r:id="rId37" display="https://my.zakupki.prom.ua/remote/dispatcher/state_purchase_view/18027824"/>
    <hyperlink ref="B42" r:id="rId38" display="https://my.zakupki.prom.ua/remote/dispatcher/state_purchase_view/17956687"/>
    <hyperlink ref="B43" r:id="rId39" display="https://my.zakupki.prom.ua/remote/dispatcher/state_purchase_view/17904396"/>
    <hyperlink ref="B44" r:id="rId40" display="https://my.zakupki.prom.ua/remote/dispatcher/state_purchase_view/17856899"/>
    <hyperlink ref="B45" r:id="rId41" display="https://my.zakupki.prom.ua/remote/dispatcher/state_purchase_view/17726843"/>
    <hyperlink ref="B46" r:id="rId42" display="https://my.zakupki.prom.ua/remote/dispatcher/state_purchase_view/17591619"/>
    <hyperlink ref="B47" r:id="rId43" display="https://my.zakupki.prom.ua/remote/dispatcher/state_purchase_view/16391033"/>
    <hyperlink ref="B48" r:id="rId44" display="https://my.zakupki.prom.ua/remote/dispatcher/state_purchase_view/16378637"/>
    <hyperlink ref="B49" r:id="rId45" display="https://my.zakupki.prom.ua/remote/dispatcher/state_purchase_view/16101862"/>
    <hyperlink ref="B50" r:id="rId46" display="https://my.zakupki.prom.ua/remote/dispatcher/state_purchase_view/16101718"/>
    <hyperlink ref="B51" r:id="rId47" display="https://my.zakupki.prom.ua/remote/dispatcher/state_purchase_view/16101499"/>
    <hyperlink ref="B52" r:id="rId48" display="https://my.zakupki.prom.ua/remote/dispatcher/state_purchase_view/16038602"/>
    <hyperlink ref="B53" r:id="rId49" display="https://my.zakupki.prom.ua/remote/dispatcher/state_purchase_view/16027913"/>
    <hyperlink ref="B54" r:id="rId50" display="https://my.zakupki.prom.ua/remote/dispatcher/state_purchase_view/16027725"/>
    <hyperlink ref="B55" r:id="rId51" display="https://my.zakupki.prom.ua/remote/dispatcher/state_purchase_view/16027027"/>
    <hyperlink ref="B56" r:id="rId52" display="https://my.zakupki.prom.ua/remote/dispatcher/state_purchase_view/16025679"/>
    <hyperlink ref="B57" r:id="rId53" display="https://my.zakupki.prom.ua/remote/dispatcher/state_purchase_view/15629859"/>
    <hyperlink ref="B58" r:id="rId54" display="https://my.zakupki.prom.ua/remote/dispatcher/state_purchase_view/15342224"/>
  </hyperlinks>
  <pageMargins left="0.25" right="0.25" top="0.75" bottom="0.75" header="0.3" footer="0.3"/>
  <pageSetup paperSize="9" orientation="landscape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Бухгалтер</cp:lastModifiedBy>
  <cp:lastPrinted>2023-03-29T06:59:20Z</cp:lastPrinted>
  <dcterms:created xsi:type="dcterms:W3CDTF">2023-03-27T18:44:54Z</dcterms:created>
  <dcterms:modified xsi:type="dcterms:W3CDTF">2023-03-29T07:02:23Z</dcterms:modified>
</cp:coreProperties>
</file>