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9360" windowHeight="4950" activeTab="0"/>
  </bookViews>
  <sheets>
    <sheet name="01.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<sst xmlns="http://schemas.openxmlformats.org/spreadsheetml/2006/main" count="45" uniqueCount="43">
  <si>
    <t>Державне мито</t>
  </si>
  <si>
    <t>Доходи</t>
  </si>
  <si>
    <t>Інші надходження</t>
  </si>
  <si>
    <t>Збір за провадження деяких видів підприємницької діяльності</t>
  </si>
  <si>
    <t>Податок на прибуток підприємств та фінансових установ комунальної власності</t>
  </si>
  <si>
    <t>Туристичний збір</t>
  </si>
  <si>
    <t>Відхилення +,-</t>
  </si>
  <si>
    <t>11020000</t>
  </si>
  <si>
    <t>Податок на майно</t>
  </si>
  <si>
    <t>Податок на нерухоме майне, відмінне від земельної ділянки</t>
  </si>
  <si>
    <t>Єдиний податок</t>
  </si>
  <si>
    <t>Екологічний податок</t>
  </si>
  <si>
    <t>Частина чистого прибутку комунальних унітарних підприємств та їх об'єднань</t>
  </si>
  <si>
    <t>Плата за надання адміністративних послуг</t>
  </si>
  <si>
    <t>Надходження від орендної плати  за користування цілісним майновим крмплексом</t>
  </si>
  <si>
    <t>18010500-18010900</t>
  </si>
  <si>
    <t>Земельний податок та орендна плата</t>
  </si>
  <si>
    <t>Транспортний податок</t>
  </si>
  <si>
    <t>Разом доходи загального фонду</t>
  </si>
  <si>
    <t xml:space="preserve">Надходження пайової участі у розвитку інфраструктури населеного пункту </t>
  </si>
  <si>
    <t xml:space="preserve">Власні надходження бюджетних установ </t>
  </si>
  <si>
    <t>Кошти від продажу землі</t>
  </si>
  <si>
    <t>Разом доходи спеціального фонду</t>
  </si>
  <si>
    <t xml:space="preserve">Місцеві податки </t>
  </si>
  <si>
    <t>18010100-18010400</t>
  </si>
  <si>
    <t>Податок та збір  на доходи фізичних осіб</t>
  </si>
  <si>
    <t>Орендна плата за водні об’єкти</t>
  </si>
  <si>
    <t>ЗАГАЛЬНИЙ ФОНД</t>
  </si>
  <si>
    <t>Кошти від відчуження майна, що знаходяться в комунальній власності</t>
  </si>
  <si>
    <t>Збір за провадження  торгівельної діяльності нафтопродуктами</t>
  </si>
  <si>
    <t>Затверджений річний план</t>
  </si>
  <si>
    <t>Уточнений план   на січень-листопад 2016р.</t>
  </si>
  <si>
    <t>Податок з власників транспортних засобів</t>
  </si>
  <si>
    <t>Уточнений  річний план</t>
  </si>
  <si>
    <t>Акцизний податок з  вироблених в Україні та ввезених на митну територю України підакцизних товарів, з реалізації суб'єктами господарювання роздрібної торгівлі підакцизних товарів</t>
  </si>
  <si>
    <t xml:space="preserve">                                                   СПЕЦІАЛЬНИЙ ФОНД      (в % до річного плану)                                     </t>
  </si>
  <si>
    <t>Разом доходів спеціального фонду</t>
  </si>
  <si>
    <t>Відхилення до відповідного періоду 2018р.  +/-</t>
  </si>
  <si>
    <t>Виконання міського бюджету м. Дрогобич за січень-лютий 2019 року (тис.грн.)</t>
  </si>
  <si>
    <t xml:space="preserve"> План на січень-лютий</t>
  </si>
  <si>
    <t>Фактичне виконання за січень-лютий 2019р.</t>
  </si>
  <si>
    <t xml:space="preserve">% виконання до   плану </t>
  </si>
  <si>
    <t>Фактичне виконання за січень-лютий  2018р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</si>
</sst>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d/m"/>
    <numFmt numFmtId="190" formatCode="0.0"/>
    <numFmt numFmtId="191" formatCode="_-* #,##0.0\ _к_._-;\-* #,##0.0\ _к_._-;_-* &quot;-&quot;??\ _к_._-;_-@_-"/>
    <numFmt numFmtId="192" formatCode="#,##0_ ;[Red]\-#,##0\ "/>
    <numFmt numFmtId="193" formatCode="_-* #,##0.000\ _р_._-;\-* #,##0.000\ _р_._-;_-* &quot;-&quot;??\ _р_._-;_-@_-"/>
    <numFmt numFmtId="194" formatCode="_-* #,##0.0\ _р_._-;\-* #,##0.0\ _р_._-;_-* &quot;-&quot;??\ _р_._-;_-@_-"/>
    <numFmt numFmtId="195" formatCode="_-* #,##0.0\ _г_р_н_._-;\-* #,##0.0\ _г_р_н_._-;_-* &quot;-&quot;?\ _г_р_н_._-;_-@_-"/>
    <numFmt numFmtId="196" formatCode="0.000"/>
    <numFmt numFmtId="197" formatCode="#,##0.0\ _к_."/>
    <numFmt numFmtId="198" formatCode="0.0_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[$-422]d\ mmmm\ yyyy&quot; р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9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sz val="22"/>
      <name val="Arial Cyr"/>
      <family val="2"/>
    </font>
    <font>
      <b/>
      <sz val="26"/>
      <name val="Arial Cyr"/>
      <family val="0"/>
    </font>
    <font>
      <b/>
      <sz val="18"/>
      <name val="Arial"/>
      <family val="2"/>
    </font>
    <font>
      <b/>
      <sz val="24"/>
      <name val="Arial"/>
      <family val="2"/>
    </font>
    <font>
      <b/>
      <sz val="36"/>
      <name val="Arial Cyr"/>
      <family val="0"/>
    </font>
    <font>
      <i/>
      <sz val="22"/>
      <name val="Arial Cyr"/>
      <family val="0"/>
    </font>
    <font>
      <sz val="22"/>
      <color indexed="8"/>
      <name val="Arial"/>
      <family val="2"/>
    </font>
    <font>
      <b/>
      <i/>
      <sz val="26"/>
      <name val="Arial Cyr"/>
      <family val="0"/>
    </font>
    <font>
      <sz val="22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  <font>
      <sz val="20"/>
      <name val="Arial Cyr"/>
      <family val="0"/>
    </font>
    <font>
      <b/>
      <i/>
      <sz val="26"/>
      <name val="Arial"/>
      <family val="2"/>
    </font>
    <font>
      <b/>
      <sz val="26"/>
      <name val="Arial"/>
      <family val="2"/>
    </font>
    <font>
      <b/>
      <sz val="18"/>
      <color indexed="8"/>
      <name val="Arial Cyr"/>
      <family val="0"/>
    </font>
    <font>
      <b/>
      <sz val="18"/>
      <color indexed="8"/>
      <name val="Arial"/>
      <family val="2"/>
    </font>
    <font>
      <sz val="26"/>
      <name val="Times New Roman"/>
      <family val="1"/>
    </font>
    <font>
      <sz val="18"/>
      <name val="Arial Cyr"/>
      <family val="2"/>
    </font>
    <font>
      <b/>
      <i/>
      <sz val="18"/>
      <name val="Arial Cyr"/>
      <family val="2"/>
    </font>
    <font>
      <i/>
      <sz val="18"/>
      <name val="Arial Cyr"/>
      <family val="2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2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i/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color indexed="8"/>
      <name val="Arial"/>
      <family val="2"/>
    </font>
    <font>
      <sz val="26"/>
      <color indexed="10"/>
      <name val="Times New Roman"/>
      <family val="1"/>
    </font>
    <font>
      <sz val="22"/>
      <color indexed="10"/>
      <name val="Times New Roman"/>
      <family val="1"/>
    </font>
    <font>
      <b/>
      <i/>
      <sz val="26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b/>
      <sz val="28"/>
      <color indexed="8"/>
      <name val="Times New Roman"/>
      <family val="1"/>
    </font>
    <font>
      <b/>
      <i/>
      <sz val="26"/>
      <color indexed="10"/>
      <name val="Arial"/>
      <family val="2"/>
    </font>
    <font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2"/>
      <color theme="1"/>
      <name val="Arial"/>
      <family val="2"/>
    </font>
    <font>
      <b/>
      <i/>
      <sz val="26"/>
      <color theme="1"/>
      <name val="Arial"/>
      <family val="2"/>
    </font>
    <font>
      <sz val="26"/>
      <color rgb="FFFF0000"/>
      <name val="Times New Roman"/>
      <family val="1"/>
    </font>
    <font>
      <sz val="22"/>
      <color theme="1"/>
      <name val="Times New Roman"/>
      <family val="1"/>
    </font>
    <font>
      <sz val="22"/>
      <color rgb="FFFF0000"/>
      <name val="Times New Roman"/>
      <family val="1"/>
    </font>
    <font>
      <b/>
      <i/>
      <sz val="26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26"/>
      <color theme="1"/>
      <name val="Times New Roman"/>
      <family val="1"/>
    </font>
    <font>
      <b/>
      <sz val="26"/>
      <color theme="1"/>
      <name val="Arial"/>
      <family val="2"/>
    </font>
    <font>
      <b/>
      <sz val="28"/>
      <color theme="1"/>
      <name val="Times New Roman"/>
      <family val="1"/>
    </font>
    <font>
      <b/>
      <i/>
      <sz val="26"/>
      <color rgb="FFFF0000"/>
      <name val="Arial"/>
      <family val="2"/>
    </font>
    <font>
      <sz val="22"/>
      <color rgb="FFFF000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9" fontId="0" fillId="0" borderId="0" applyFont="0" applyFill="0" applyBorder="0" applyAlignment="0" applyProtection="0"/>
    <xf numFmtId="0" fontId="66" fillId="27" borderId="0" applyNumberFormat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28" borderId="6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1" applyNumberFormat="0" applyAlignment="0" applyProtection="0"/>
    <xf numFmtId="0" fontId="5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1" borderId="0" applyNumberFormat="0" applyBorder="0" applyAlignment="0" applyProtection="0"/>
    <xf numFmtId="0" fontId="0" fillId="32" borderId="8" applyNumberFormat="0" applyFont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190" fontId="7" fillId="0" borderId="10" xfId="0" applyNumberFormat="1" applyFont="1" applyBorder="1" applyAlignment="1">
      <alignment horizontal="center" wrapText="1"/>
    </xf>
    <xf numFmtId="190" fontId="7" fillId="0" borderId="10" xfId="0" applyNumberFormat="1" applyFont="1" applyFill="1" applyBorder="1" applyAlignment="1">
      <alignment horizontal="center" wrapText="1"/>
    </xf>
    <xf numFmtId="190" fontId="7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190" fontId="15" fillId="0" borderId="10" xfId="0" applyNumberFormat="1" applyFont="1" applyBorder="1" applyAlignment="1">
      <alignment horizontal="center" wrapText="1"/>
    </xf>
    <xf numFmtId="190" fontId="15" fillId="0" borderId="10" xfId="61" applyNumberFormat="1" applyFont="1" applyBorder="1" applyAlignment="1">
      <alignment horizontal="center" wrapText="1"/>
    </xf>
    <xf numFmtId="190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90" fontId="13" fillId="0" borderId="10" xfId="0" applyNumberFormat="1" applyFont="1" applyBorder="1" applyAlignment="1">
      <alignment horizontal="center"/>
    </xf>
    <xf numFmtId="190" fontId="15" fillId="0" borderId="10" xfId="0" applyNumberFormat="1" applyFont="1" applyFill="1" applyBorder="1" applyAlignment="1">
      <alignment horizontal="center" wrapText="1"/>
    </xf>
    <xf numFmtId="190" fontId="16" fillId="0" borderId="10" xfId="0" applyNumberFormat="1" applyFont="1" applyBorder="1" applyAlignment="1">
      <alignment horizontal="center" wrapText="1"/>
    </xf>
    <xf numFmtId="190" fontId="17" fillId="0" borderId="10" xfId="0" applyNumberFormat="1" applyFont="1" applyBorder="1" applyAlignment="1">
      <alignment horizontal="center" wrapText="1"/>
    </xf>
    <xf numFmtId="190" fontId="17" fillId="0" borderId="10" xfId="0" applyNumberFormat="1" applyFont="1" applyBorder="1" applyAlignment="1">
      <alignment horizontal="center"/>
    </xf>
    <xf numFmtId="190" fontId="15" fillId="0" borderId="11" xfId="0" applyNumberFormat="1" applyFont="1" applyBorder="1" applyAlignment="1">
      <alignment horizontal="center"/>
    </xf>
    <xf numFmtId="190" fontId="15" fillId="0" borderId="11" xfId="61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190" fontId="19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194" fontId="22" fillId="0" borderId="10" xfId="6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190" fontId="15" fillId="0" borderId="12" xfId="61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190" fontId="19" fillId="0" borderId="15" xfId="0" applyNumberFormat="1" applyFont="1" applyBorder="1" applyAlignment="1">
      <alignment horizontal="center" wrapText="1"/>
    </xf>
    <xf numFmtId="190" fontId="20" fillId="0" borderId="15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188" fontId="9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94" fontId="22" fillId="0" borderId="15" xfId="61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80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3" xfId="0" applyFont="1" applyBorder="1" applyAlignment="1">
      <alignment horizontal="left" wrapText="1"/>
    </xf>
    <xf numFmtId="190" fontId="7" fillId="0" borderId="12" xfId="0" applyNumberFormat="1" applyFont="1" applyBorder="1" applyAlignment="1">
      <alignment horizontal="center"/>
    </xf>
    <xf numFmtId="190" fontId="7" fillId="0" borderId="11" xfId="0" applyNumberFormat="1" applyFont="1" applyBorder="1" applyAlignment="1">
      <alignment horizontal="center"/>
    </xf>
    <xf numFmtId="190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90" fontId="81" fillId="0" borderId="10" xfId="0" applyNumberFormat="1" applyFont="1" applyBorder="1" applyAlignment="1">
      <alignment horizontal="center" wrapText="1"/>
    </xf>
    <xf numFmtId="190" fontId="82" fillId="0" borderId="10" xfId="0" applyNumberFormat="1" applyFont="1" applyBorder="1" applyAlignment="1">
      <alignment horizontal="center"/>
    </xf>
    <xf numFmtId="190" fontId="82" fillId="0" borderId="10" xfId="0" applyNumberFormat="1" applyFont="1" applyBorder="1" applyAlignment="1">
      <alignment horizontal="center" wrapText="1"/>
    </xf>
    <xf numFmtId="190" fontId="80" fillId="0" borderId="12" xfId="0" applyNumberFormat="1" applyFont="1" applyBorder="1" applyAlignment="1">
      <alignment horizontal="center"/>
    </xf>
    <xf numFmtId="190" fontId="30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190" fontId="33" fillId="0" borderId="10" xfId="0" applyNumberFormat="1" applyFont="1" applyBorder="1" applyAlignment="1">
      <alignment horizontal="center" wrapText="1"/>
    </xf>
    <xf numFmtId="190" fontId="8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90" fontId="33" fillId="0" borderId="11" xfId="0" applyNumberFormat="1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190" fontId="33" fillId="0" borderId="13" xfId="0" applyNumberFormat="1" applyFont="1" applyBorder="1" applyAlignment="1">
      <alignment horizontal="center" wrapText="1"/>
    </xf>
    <xf numFmtId="190" fontId="83" fillId="0" borderId="13" xfId="0" applyNumberFormat="1" applyFont="1" applyBorder="1" applyAlignment="1">
      <alignment horizontal="center" wrapText="1"/>
    </xf>
    <xf numFmtId="0" fontId="83" fillId="0" borderId="13" xfId="0" applyFont="1" applyBorder="1" applyAlignment="1">
      <alignment horizontal="center" wrapText="1"/>
    </xf>
    <xf numFmtId="190" fontId="33" fillId="0" borderId="19" xfId="0" applyNumberFormat="1" applyFont="1" applyBorder="1" applyAlignment="1">
      <alignment horizontal="center" wrapText="1"/>
    </xf>
    <xf numFmtId="0" fontId="84" fillId="0" borderId="13" xfId="0" applyFont="1" applyBorder="1" applyAlignment="1">
      <alignment horizontal="center"/>
    </xf>
    <xf numFmtId="190" fontId="2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90" fontId="84" fillId="0" borderId="13" xfId="0" applyNumberFormat="1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190" fontId="33" fillId="0" borderId="0" xfId="0" applyNumberFormat="1" applyFont="1" applyBorder="1" applyAlignment="1">
      <alignment horizontal="center" wrapText="1"/>
    </xf>
    <xf numFmtId="190" fontId="33" fillId="0" borderId="20" xfId="0" applyNumberFormat="1" applyFont="1" applyBorder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190" fontId="33" fillId="0" borderId="21" xfId="0" applyNumberFormat="1" applyFont="1" applyBorder="1" applyAlignment="1">
      <alignment horizontal="center" wrapText="1"/>
    </xf>
    <xf numFmtId="0" fontId="33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 wrapText="1"/>
    </xf>
    <xf numFmtId="0" fontId="85" fillId="0" borderId="22" xfId="0" applyFont="1" applyBorder="1" applyAlignment="1">
      <alignment horizontal="center" wrapText="1"/>
    </xf>
    <xf numFmtId="190" fontId="35" fillId="0" borderId="22" xfId="0" applyNumberFormat="1" applyFont="1" applyBorder="1" applyAlignment="1">
      <alignment horizontal="center" wrapText="1"/>
    </xf>
    <xf numFmtId="190" fontId="86" fillId="0" borderId="13" xfId="0" applyNumberFormat="1" applyFont="1" applyBorder="1" applyAlignment="1">
      <alignment horizontal="center"/>
    </xf>
    <xf numFmtId="190" fontId="36" fillId="0" borderId="13" xfId="0" applyNumberFormat="1" applyFont="1" applyBorder="1" applyAlignment="1">
      <alignment horizontal="center"/>
    </xf>
    <xf numFmtId="190" fontId="87" fillId="0" borderId="13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190" fontId="80" fillId="0" borderId="10" xfId="0" applyNumberFormat="1" applyFont="1" applyBorder="1" applyAlignment="1">
      <alignment horizontal="center" wrapText="1"/>
    </xf>
    <xf numFmtId="190" fontId="88" fillId="0" borderId="10" xfId="0" applyNumberFormat="1" applyFont="1" applyBorder="1" applyAlignment="1">
      <alignment horizontal="center" wrapText="1"/>
    </xf>
    <xf numFmtId="190" fontId="89" fillId="0" borderId="10" xfId="0" applyNumberFormat="1" applyFont="1" applyBorder="1" applyAlignment="1">
      <alignment horizontal="center" wrapText="1"/>
    </xf>
    <xf numFmtId="0" fontId="87" fillId="0" borderId="13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190" fontId="33" fillId="0" borderId="11" xfId="0" applyNumberFormat="1" applyFont="1" applyBorder="1" applyAlignment="1">
      <alignment horizontal="center"/>
    </xf>
    <xf numFmtId="190" fontId="33" fillId="0" borderId="10" xfId="0" applyNumberFormat="1" applyFont="1" applyBorder="1" applyAlignment="1">
      <alignment horizontal="center"/>
    </xf>
    <xf numFmtId="190" fontId="83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90" fontId="33" fillId="0" borderId="13" xfId="0" applyNumberFormat="1" applyFont="1" applyBorder="1" applyAlignment="1">
      <alignment horizontal="center"/>
    </xf>
    <xf numFmtId="190" fontId="33" fillId="0" borderId="17" xfId="0" applyNumberFormat="1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190" fontId="36" fillId="0" borderId="22" xfId="0" applyNumberFormat="1" applyFont="1" applyBorder="1" applyAlignment="1">
      <alignment horizontal="center" wrapText="1"/>
    </xf>
    <xf numFmtId="190" fontId="90" fillId="0" borderId="15" xfId="0" applyNumberFormat="1" applyFont="1" applyBorder="1" applyAlignment="1">
      <alignment horizontal="center" wrapText="1"/>
    </xf>
    <xf numFmtId="190" fontId="85" fillId="0" borderId="22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190" fontId="91" fillId="0" borderId="10" xfId="0" applyNumberFormat="1" applyFont="1" applyBorder="1" applyAlignment="1">
      <alignment horizontal="center"/>
    </xf>
    <xf numFmtId="0" fontId="84" fillId="0" borderId="21" xfId="0" applyFont="1" applyBorder="1" applyAlignment="1">
      <alignment horizontal="center"/>
    </xf>
    <xf numFmtId="190" fontId="15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40" zoomScaleNormal="40" zoomScaleSheetLayoutView="50" workbookViewId="0" topLeftCell="A1">
      <selection activeCell="G37" sqref="G37"/>
    </sheetView>
  </sheetViews>
  <sheetFormatPr defaultColWidth="9.00390625" defaultRowHeight="12.75"/>
  <cols>
    <col min="1" max="1" width="21.75390625" style="0" customWidth="1"/>
    <col min="2" max="2" width="75.625" style="0" customWidth="1"/>
    <col min="3" max="3" width="27.00390625" style="0" customWidth="1"/>
    <col min="4" max="4" width="24.375" style="0" customWidth="1"/>
    <col min="5" max="5" width="26.25390625" style="0" customWidth="1"/>
    <col min="6" max="6" width="10.25390625" style="0" hidden="1" customWidth="1"/>
    <col min="7" max="7" width="28.125" style="0" customWidth="1"/>
    <col min="8" max="8" width="25.875" style="0" customWidth="1"/>
    <col min="9" max="9" width="22.875" style="0" customWidth="1"/>
    <col min="10" max="10" width="23.875" style="0" customWidth="1"/>
    <col min="11" max="11" width="22.00390625" style="0" customWidth="1"/>
  </cols>
  <sheetData>
    <row r="1" spans="1:11" ht="46.5">
      <c r="A1" s="128" t="s">
        <v>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3" spans="1:11" ht="143.25" customHeight="1">
      <c r="A3" s="37"/>
      <c r="B3" s="11" t="s">
        <v>1</v>
      </c>
      <c r="C3" s="9" t="s">
        <v>30</v>
      </c>
      <c r="D3" s="9" t="s">
        <v>33</v>
      </c>
      <c r="E3" s="9" t="s">
        <v>39</v>
      </c>
      <c r="F3" s="10" t="s">
        <v>31</v>
      </c>
      <c r="G3" s="30" t="s">
        <v>40</v>
      </c>
      <c r="H3" s="30" t="s">
        <v>6</v>
      </c>
      <c r="I3" s="31" t="s">
        <v>41</v>
      </c>
      <c r="J3" s="31" t="s">
        <v>42</v>
      </c>
      <c r="K3" s="32" t="s">
        <v>37</v>
      </c>
    </row>
    <row r="4" spans="1:11" ht="30">
      <c r="A4" s="48"/>
      <c r="B4" s="49"/>
      <c r="C4" s="49"/>
      <c r="D4" s="49"/>
      <c r="E4" s="50"/>
      <c r="F4" s="51"/>
      <c r="G4" s="52"/>
      <c r="H4" s="52"/>
      <c r="I4" s="53"/>
      <c r="J4" s="53"/>
      <c r="K4" s="54"/>
    </row>
    <row r="5" spans="1:11" ht="46.5">
      <c r="A5" s="129" t="s">
        <v>27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46.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69" customHeight="1">
      <c r="A7" s="38">
        <v>11010000</v>
      </c>
      <c r="B7" s="1" t="s">
        <v>25</v>
      </c>
      <c r="C7" s="5">
        <v>171660</v>
      </c>
      <c r="D7" s="5">
        <v>171660</v>
      </c>
      <c r="E7" s="55">
        <v>25711.2</v>
      </c>
      <c r="F7" s="16">
        <v>72651.9</v>
      </c>
      <c r="G7" s="17">
        <v>27629.8</v>
      </c>
      <c r="H7" s="15">
        <f>G7-E7</f>
        <v>1918.5999999999985</v>
      </c>
      <c r="I7" s="15">
        <f>G7/E7*100</f>
        <v>107.46211767634337</v>
      </c>
      <c r="J7" s="17">
        <v>23435.2</v>
      </c>
      <c r="K7" s="15">
        <f>G7-J7</f>
        <v>4194.5999999999985</v>
      </c>
    </row>
    <row r="8" spans="1:11" ht="78" customHeight="1">
      <c r="A8" s="39" t="s">
        <v>7</v>
      </c>
      <c r="B8" s="2" t="s">
        <v>4</v>
      </c>
      <c r="C8" s="6">
        <v>190</v>
      </c>
      <c r="D8" s="6">
        <v>190</v>
      </c>
      <c r="E8" s="20">
        <v>0</v>
      </c>
      <c r="F8" s="16">
        <v>300</v>
      </c>
      <c r="G8" s="17">
        <v>8.1</v>
      </c>
      <c r="H8" s="15">
        <f aca="true" t="shared" si="0" ref="H8:H24">G8-E8</f>
        <v>8.1</v>
      </c>
      <c r="I8" s="15">
        <v>0</v>
      </c>
      <c r="J8" s="17">
        <v>218.8</v>
      </c>
      <c r="K8" s="15">
        <f aca="true" t="shared" si="1" ref="K8:K24">G8-J8</f>
        <v>-210.70000000000002</v>
      </c>
    </row>
    <row r="9" spans="1:11" ht="130.5" customHeight="1">
      <c r="A9" s="38">
        <v>14000000</v>
      </c>
      <c r="B9" s="1" t="s">
        <v>34</v>
      </c>
      <c r="C9" s="5">
        <v>18155</v>
      </c>
      <c r="D9" s="5">
        <v>18155</v>
      </c>
      <c r="E9" s="17">
        <v>1600</v>
      </c>
      <c r="F9" s="16">
        <v>21193.2</v>
      </c>
      <c r="G9" s="17">
        <v>1713.4</v>
      </c>
      <c r="H9" s="15">
        <f t="shared" si="0"/>
        <v>113.40000000000009</v>
      </c>
      <c r="I9" s="15">
        <f aca="true" t="shared" si="2" ref="I9:I24">G9/E9*100</f>
        <v>107.0875</v>
      </c>
      <c r="J9" s="17">
        <v>1732.9</v>
      </c>
      <c r="K9" s="15">
        <f t="shared" si="1"/>
        <v>-19.5</v>
      </c>
    </row>
    <row r="10" spans="1:11" ht="61.5" customHeight="1">
      <c r="A10" s="40">
        <v>18000000</v>
      </c>
      <c r="B10" s="14" t="s">
        <v>23</v>
      </c>
      <c r="C10" s="21">
        <f>C11+C15+C16+C17</f>
        <v>75105</v>
      </c>
      <c r="D10" s="21">
        <f>D11+D15+D16+D17</f>
        <v>75105</v>
      </c>
      <c r="E10" s="21">
        <f>E11+E15+E16+E17</f>
        <v>16083.5</v>
      </c>
      <c r="F10" s="21" t="e">
        <f>F11+#REF!+F15+F16+F17</f>
        <v>#REF!</v>
      </c>
      <c r="G10" s="21">
        <f>G11+G15+G16+G17</f>
        <v>18269</v>
      </c>
      <c r="H10" s="74">
        <f t="shared" si="0"/>
        <v>2185.5</v>
      </c>
      <c r="I10" s="74">
        <f t="shared" si="2"/>
        <v>113.58846022321012</v>
      </c>
      <c r="J10" s="21">
        <f>J11+J15+J16+J17</f>
        <v>12947.6</v>
      </c>
      <c r="K10" s="74">
        <f t="shared" si="1"/>
        <v>5321.4</v>
      </c>
    </row>
    <row r="11" spans="1:11" ht="68.25" customHeight="1">
      <c r="A11" s="41">
        <v>18010000</v>
      </c>
      <c r="B11" s="12" t="s">
        <v>8</v>
      </c>
      <c r="C11" s="22">
        <f>C12+C13+C14</f>
        <v>41355</v>
      </c>
      <c r="D11" s="22">
        <f>D12+D13+D14</f>
        <v>41355</v>
      </c>
      <c r="E11" s="22">
        <f>E12+E13+E14</f>
        <v>6589</v>
      </c>
      <c r="F11" s="22">
        <f>F12+F13+F14</f>
        <v>29808.9</v>
      </c>
      <c r="G11" s="23">
        <f>G12+G13+G14</f>
        <v>8494.400000000001</v>
      </c>
      <c r="H11" s="15">
        <f t="shared" si="0"/>
        <v>1905.4000000000015</v>
      </c>
      <c r="I11" s="15">
        <f t="shared" si="2"/>
        <v>128.917893458795</v>
      </c>
      <c r="J11" s="23">
        <f>J12+J13+J14</f>
        <v>5465.3</v>
      </c>
      <c r="K11" s="15">
        <f t="shared" si="1"/>
        <v>3029.1000000000013</v>
      </c>
    </row>
    <row r="12" spans="1:11" ht="72" customHeight="1">
      <c r="A12" s="42" t="s">
        <v>24</v>
      </c>
      <c r="B12" s="3" t="s">
        <v>9</v>
      </c>
      <c r="C12" s="8">
        <v>8655</v>
      </c>
      <c r="D12" s="8">
        <v>8655</v>
      </c>
      <c r="E12" s="18">
        <v>1164</v>
      </c>
      <c r="F12" s="16">
        <v>3280.9</v>
      </c>
      <c r="G12" s="17">
        <v>1481.7</v>
      </c>
      <c r="H12" s="15">
        <f t="shared" si="0"/>
        <v>317.70000000000005</v>
      </c>
      <c r="I12" s="15">
        <f t="shared" si="2"/>
        <v>127.2938144329897</v>
      </c>
      <c r="J12" s="19">
        <v>1043.4</v>
      </c>
      <c r="K12" s="15">
        <f t="shared" si="1"/>
        <v>438.29999999999995</v>
      </c>
    </row>
    <row r="13" spans="1:11" ht="63" customHeight="1">
      <c r="A13" s="42" t="s">
        <v>15</v>
      </c>
      <c r="B13" s="4" t="s">
        <v>16</v>
      </c>
      <c r="C13" s="7">
        <v>32300</v>
      </c>
      <c r="D13" s="7">
        <v>32300</v>
      </c>
      <c r="E13" s="17">
        <v>5400</v>
      </c>
      <c r="F13" s="16">
        <v>26190</v>
      </c>
      <c r="G13" s="17">
        <v>6944.5</v>
      </c>
      <c r="H13" s="15">
        <f t="shared" si="0"/>
        <v>1544.5</v>
      </c>
      <c r="I13" s="15">
        <f t="shared" si="2"/>
        <v>128.60185185185185</v>
      </c>
      <c r="J13" s="17">
        <v>4347.7</v>
      </c>
      <c r="K13" s="15">
        <f t="shared" si="1"/>
        <v>2596.8</v>
      </c>
    </row>
    <row r="14" spans="1:11" ht="48" customHeight="1">
      <c r="A14" s="42">
        <v>18011100</v>
      </c>
      <c r="B14" s="4" t="s">
        <v>17</v>
      </c>
      <c r="C14" s="7">
        <v>400</v>
      </c>
      <c r="D14" s="7">
        <v>400</v>
      </c>
      <c r="E14" s="17">
        <v>25</v>
      </c>
      <c r="F14" s="16">
        <v>338</v>
      </c>
      <c r="G14" s="17">
        <v>68.2</v>
      </c>
      <c r="H14" s="108">
        <f t="shared" si="0"/>
        <v>43.2</v>
      </c>
      <c r="I14" s="15">
        <v>0</v>
      </c>
      <c r="J14" s="17">
        <v>74.2</v>
      </c>
      <c r="K14" s="15">
        <f t="shared" si="1"/>
        <v>-6</v>
      </c>
    </row>
    <row r="15" spans="1:11" ht="52.5" customHeight="1">
      <c r="A15" s="38">
        <v>18030000</v>
      </c>
      <c r="B15" s="3" t="s">
        <v>5</v>
      </c>
      <c r="C15" s="8">
        <v>50</v>
      </c>
      <c r="D15" s="8">
        <v>50</v>
      </c>
      <c r="E15" s="15">
        <v>8.5</v>
      </c>
      <c r="F15" s="16">
        <v>13</v>
      </c>
      <c r="G15" s="17">
        <v>14.3</v>
      </c>
      <c r="H15" s="15">
        <f t="shared" si="0"/>
        <v>5.800000000000001</v>
      </c>
      <c r="I15" s="15">
        <f t="shared" si="2"/>
        <v>168.23529411764707</v>
      </c>
      <c r="J15" s="17">
        <v>10</v>
      </c>
      <c r="K15" s="15">
        <f t="shared" si="1"/>
        <v>4.300000000000001</v>
      </c>
    </row>
    <row r="16" spans="1:11" ht="75" customHeight="1" hidden="1">
      <c r="A16" s="38">
        <v>18040000</v>
      </c>
      <c r="B16" s="3" t="s">
        <v>3</v>
      </c>
      <c r="C16" s="8">
        <v>0</v>
      </c>
      <c r="D16" s="8">
        <v>0</v>
      </c>
      <c r="E16" s="15">
        <v>0</v>
      </c>
      <c r="F16" s="16">
        <v>0</v>
      </c>
      <c r="G16" s="125">
        <v>0</v>
      </c>
      <c r="H16" s="15">
        <f t="shared" si="0"/>
        <v>0</v>
      </c>
      <c r="I16" s="15">
        <v>0</v>
      </c>
      <c r="J16" s="17">
        <v>0</v>
      </c>
      <c r="K16" s="15">
        <f t="shared" si="1"/>
        <v>0</v>
      </c>
    </row>
    <row r="17" spans="1:11" ht="46.5" customHeight="1">
      <c r="A17" s="38">
        <v>18050000</v>
      </c>
      <c r="B17" s="3" t="s">
        <v>10</v>
      </c>
      <c r="C17" s="8">
        <v>33700</v>
      </c>
      <c r="D17" s="8">
        <v>33700</v>
      </c>
      <c r="E17" s="15">
        <v>9486</v>
      </c>
      <c r="F17" s="16">
        <v>17467.8</v>
      </c>
      <c r="G17" s="17">
        <v>9760.3</v>
      </c>
      <c r="H17" s="15">
        <f t="shared" si="0"/>
        <v>274.2999999999993</v>
      </c>
      <c r="I17" s="15">
        <f t="shared" si="2"/>
        <v>102.89162977018765</v>
      </c>
      <c r="J17" s="19">
        <v>7472.3</v>
      </c>
      <c r="K17" s="15">
        <f t="shared" si="1"/>
        <v>2287.999999999999</v>
      </c>
    </row>
    <row r="18" spans="1:11" ht="88.5" customHeight="1">
      <c r="A18" s="38">
        <v>21010000</v>
      </c>
      <c r="B18" s="1" t="s">
        <v>12</v>
      </c>
      <c r="C18" s="5">
        <v>150</v>
      </c>
      <c r="D18" s="5">
        <v>150</v>
      </c>
      <c r="E18" s="15">
        <v>1</v>
      </c>
      <c r="F18" s="16">
        <v>160</v>
      </c>
      <c r="G18" s="17">
        <v>1.9</v>
      </c>
      <c r="H18" s="15">
        <f t="shared" si="0"/>
        <v>0.8999999999999999</v>
      </c>
      <c r="I18" s="15">
        <v>0</v>
      </c>
      <c r="J18" s="17">
        <v>914.4</v>
      </c>
      <c r="K18" s="15">
        <f t="shared" si="1"/>
        <v>-912.5</v>
      </c>
    </row>
    <row r="19" spans="1:11" ht="67.5" customHeight="1">
      <c r="A19" s="38">
        <v>22010000</v>
      </c>
      <c r="B19" s="1" t="s">
        <v>13</v>
      </c>
      <c r="C19" s="5">
        <v>7550</v>
      </c>
      <c r="D19" s="5">
        <v>7550</v>
      </c>
      <c r="E19" s="15">
        <v>1010</v>
      </c>
      <c r="F19" s="16">
        <v>3066.6</v>
      </c>
      <c r="G19" s="17">
        <v>1200.8</v>
      </c>
      <c r="H19" s="15">
        <f t="shared" si="0"/>
        <v>190.79999999999995</v>
      </c>
      <c r="I19" s="15">
        <f t="shared" si="2"/>
        <v>118.89108910891089</v>
      </c>
      <c r="J19" s="17">
        <v>1473.1</v>
      </c>
      <c r="K19" s="15">
        <f t="shared" si="1"/>
        <v>-272.29999999999995</v>
      </c>
    </row>
    <row r="20" spans="1:11" ht="87" customHeight="1">
      <c r="A20" s="42">
        <v>22080000</v>
      </c>
      <c r="B20" s="2" t="s">
        <v>14</v>
      </c>
      <c r="C20" s="6">
        <v>1400</v>
      </c>
      <c r="D20" s="6">
        <v>1400</v>
      </c>
      <c r="E20" s="20">
        <v>165</v>
      </c>
      <c r="F20" s="16">
        <v>788.2</v>
      </c>
      <c r="G20" s="17">
        <v>211.6</v>
      </c>
      <c r="H20" s="15">
        <f t="shared" si="0"/>
        <v>46.599999999999994</v>
      </c>
      <c r="I20" s="15">
        <f t="shared" si="2"/>
        <v>128.24242424242425</v>
      </c>
      <c r="J20" s="17">
        <v>140.2</v>
      </c>
      <c r="K20" s="15">
        <f t="shared" si="1"/>
        <v>71.4</v>
      </c>
    </row>
    <row r="21" spans="1:11" ht="40.5" customHeight="1">
      <c r="A21" s="42">
        <v>22090000</v>
      </c>
      <c r="B21" s="4" t="s">
        <v>0</v>
      </c>
      <c r="C21" s="7">
        <v>125</v>
      </c>
      <c r="D21" s="7">
        <v>125</v>
      </c>
      <c r="E21" s="17">
        <v>13</v>
      </c>
      <c r="F21" s="17">
        <v>2288.3</v>
      </c>
      <c r="G21" s="17">
        <v>22.3</v>
      </c>
      <c r="H21" s="15">
        <f t="shared" si="0"/>
        <v>9.3</v>
      </c>
      <c r="I21" s="15">
        <f t="shared" si="2"/>
        <v>171.53846153846155</v>
      </c>
      <c r="J21" s="17">
        <v>16.9</v>
      </c>
      <c r="K21" s="15">
        <f t="shared" si="1"/>
        <v>5.400000000000002</v>
      </c>
    </row>
    <row r="22" spans="1:11" ht="48" customHeight="1">
      <c r="A22" s="43">
        <v>22130000</v>
      </c>
      <c r="B22" s="33" t="s">
        <v>26</v>
      </c>
      <c r="C22" s="60">
        <v>6.2</v>
      </c>
      <c r="D22" s="60">
        <v>6.2</v>
      </c>
      <c r="E22" s="34">
        <v>0</v>
      </c>
      <c r="F22" s="35">
        <v>6</v>
      </c>
      <c r="G22" s="127">
        <v>0</v>
      </c>
      <c r="H22" s="15">
        <v>0</v>
      </c>
      <c r="I22" s="15">
        <v>0</v>
      </c>
      <c r="J22" s="73">
        <v>0</v>
      </c>
      <c r="K22" s="15">
        <f t="shared" si="1"/>
        <v>0</v>
      </c>
    </row>
    <row r="23" spans="1:11" ht="43.5" customHeight="1">
      <c r="A23" s="38">
        <v>24000000</v>
      </c>
      <c r="B23" s="13" t="s">
        <v>2</v>
      </c>
      <c r="C23" s="61">
        <v>1118.8</v>
      </c>
      <c r="D23" s="61">
        <v>1118.8</v>
      </c>
      <c r="E23" s="24">
        <v>60</v>
      </c>
      <c r="F23" s="25">
        <v>830.9</v>
      </c>
      <c r="G23" s="24">
        <v>135.6</v>
      </c>
      <c r="H23" s="15">
        <f t="shared" si="0"/>
        <v>75.6</v>
      </c>
      <c r="I23" s="15">
        <f t="shared" si="2"/>
        <v>225.99999999999997</v>
      </c>
      <c r="J23" s="24">
        <v>86.2</v>
      </c>
      <c r="K23" s="15">
        <f t="shared" si="1"/>
        <v>49.39999999999999</v>
      </c>
    </row>
    <row r="24" spans="1:11" ht="88.5" customHeight="1">
      <c r="A24" s="47"/>
      <c r="B24" s="28" t="s">
        <v>18</v>
      </c>
      <c r="C24" s="29">
        <f>C7+C8+C9+C10+C18+C19+C23+C22+C20+C21</f>
        <v>275460</v>
      </c>
      <c r="D24" s="70">
        <f>D7+D8+D9+D10+D18+D19+D23+D22+D20+D21</f>
        <v>275460</v>
      </c>
      <c r="E24" s="29">
        <f>E7+E8+E9+E10+E18+E19+E20+E21+E22+E23</f>
        <v>44643.7</v>
      </c>
      <c r="F24" s="29" t="e">
        <f>F7+F8+F9+F10+F18+F19+F23+F22+F20+F21</f>
        <v>#REF!</v>
      </c>
      <c r="G24" s="29">
        <f>G7+G8+G9+G10+G18+G19+G23+G22+G20+G21</f>
        <v>49192.50000000001</v>
      </c>
      <c r="H24" s="109">
        <f t="shared" si="0"/>
        <v>4548.80000000001</v>
      </c>
      <c r="I24" s="110">
        <f t="shared" si="2"/>
        <v>110.18911962942141</v>
      </c>
      <c r="J24" s="29">
        <f>J7+J8+J9+J10+J18+J19+J23+J22+J20+J21</f>
        <v>40965.299999999996</v>
      </c>
      <c r="K24" s="109">
        <f t="shared" si="1"/>
        <v>8227.200000000012</v>
      </c>
    </row>
    <row r="25" spans="2:11" ht="33.75">
      <c r="B25" s="46"/>
      <c r="C25" s="46"/>
      <c r="D25" s="46"/>
      <c r="E25" s="44"/>
      <c r="F25" s="44"/>
      <c r="G25" s="122"/>
      <c r="H25" s="44"/>
      <c r="I25" s="44"/>
      <c r="J25" s="44"/>
      <c r="K25" s="45"/>
    </row>
    <row r="26" spans="2:11" ht="46.5">
      <c r="B26" s="130" t="s">
        <v>35</v>
      </c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2" ht="48.75" customHeight="1">
      <c r="A27" s="27">
        <v>19010000</v>
      </c>
      <c r="B27" s="63" t="s">
        <v>11</v>
      </c>
      <c r="C27" s="115">
        <v>90</v>
      </c>
      <c r="D27" s="116">
        <v>90</v>
      </c>
      <c r="E27" s="75">
        <v>20.7</v>
      </c>
      <c r="F27" s="75">
        <v>54.9</v>
      </c>
      <c r="G27" s="75">
        <v>34.8</v>
      </c>
      <c r="H27" s="113">
        <f>G27-E27</f>
        <v>14.099999999999998</v>
      </c>
      <c r="I27" s="115">
        <f aca="true" t="shared" si="3" ref="I27:I34">G27/D27*100</f>
        <v>38.666666666666664</v>
      </c>
      <c r="J27" s="75">
        <v>24.2</v>
      </c>
      <c r="K27" s="75">
        <f aca="true" t="shared" si="4" ref="K27:K33">G27-J27</f>
        <v>10.599999999999998</v>
      </c>
      <c r="L27" s="117"/>
    </row>
    <row r="28" spans="1:11" ht="0.75" customHeight="1">
      <c r="A28" s="27">
        <v>12020100</v>
      </c>
      <c r="B28" s="64" t="s">
        <v>32</v>
      </c>
      <c r="C28" s="64"/>
      <c r="D28" s="71"/>
      <c r="E28" s="78"/>
      <c r="F28" s="77">
        <v>54.9</v>
      </c>
      <c r="G28" s="78">
        <v>0</v>
      </c>
      <c r="H28" s="78">
        <f aca="true" t="shared" si="5" ref="H28:H35">G28-E28</f>
        <v>0</v>
      </c>
      <c r="I28" s="62" t="e">
        <f t="shared" si="3"/>
        <v>#DIV/0!</v>
      </c>
      <c r="J28" s="77">
        <v>0</v>
      </c>
      <c r="K28" s="77">
        <f>G28-J28</f>
        <v>0</v>
      </c>
    </row>
    <row r="29" spans="1:11" ht="99" hidden="1">
      <c r="A29" s="27">
        <v>18041500</v>
      </c>
      <c r="B29" s="64" t="s">
        <v>29</v>
      </c>
      <c r="C29" s="64"/>
      <c r="D29" s="72"/>
      <c r="E29" s="78"/>
      <c r="F29" s="77"/>
      <c r="G29" s="78">
        <v>0</v>
      </c>
      <c r="H29" s="78">
        <f t="shared" si="5"/>
        <v>0</v>
      </c>
      <c r="I29" s="62" t="e">
        <f t="shared" si="3"/>
        <v>#DIV/0!</v>
      </c>
      <c r="J29" s="77">
        <v>0</v>
      </c>
      <c r="K29" s="77">
        <v>0</v>
      </c>
    </row>
    <row r="30" spans="1:11" ht="80.25" customHeight="1">
      <c r="A30" s="124">
        <v>24170000</v>
      </c>
      <c r="B30" s="1" t="s">
        <v>19</v>
      </c>
      <c r="C30" s="79">
        <v>400</v>
      </c>
      <c r="D30" s="80">
        <v>400</v>
      </c>
      <c r="E30" s="81">
        <v>40</v>
      </c>
      <c r="F30" s="79">
        <v>265</v>
      </c>
      <c r="G30" s="75">
        <v>45</v>
      </c>
      <c r="H30" s="113">
        <f t="shared" si="5"/>
        <v>5</v>
      </c>
      <c r="I30" s="115">
        <f t="shared" si="3"/>
        <v>11.25</v>
      </c>
      <c r="J30" s="75">
        <v>83.1</v>
      </c>
      <c r="K30" s="75">
        <f t="shared" si="4"/>
        <v>-38.099999999999994</v>
      </c>
    </row>
    <row r="31" spans="1:11" ht="72.75" customHeight="1" thickBot="1">
      <c r="A31" s="67">
        <v>25000000</v>
      </c>
      <c r="B31" s="65" t="s">
        <v>20</v>
      </c>
      <c r="C31" s="82">
        <v>8770.2</v>
      </c>
      <c r="D31" s="82">
        <v>8770.2</v>
      </c>
      <c r="E31" s="83">
        <v>1461.7</v>
      </c>
      <c r="F31" s="79">
        <v>7005.7</v>
      </c>
      <c r="G31" s="112">
        <v>1676.2</v>
      </c>
      <c r="H31" s="75">
        <f t="shared" si="5"/>
        <v>214.5</v>
      </c>
      <c r="I31" s="114">
        <f t="shared" si="3"/>
        <v>19.112448974937855</v>
      </c>
      <c r="J31" s="76">
        <v>2351.3</v>
      </c>
      <c r="K31" s="112">
        <f t="shared" si="4"/>
        <v>-675.1000000000001</v>
      </c>
    </row>
    <row r="32" spans="1:11" ht="54.75" customHeight="1" thickBot="1">
      <c r="A32" s="69">
        <v>31030000</v>
      </c>
      <c r="B32" s="66" t="s">
        <v>28</v>
      </c>
      <c r="C32" s="84">
        <v>800</v>
      </c>
      <c r="D32" s="84">
        <v>800</v>
      </c>
      <c r="E32" s="75">
        <v>800</v>
      </c>
      <c r="F32" s="75"/>
      <c r="G32" s="75">
        <v>833.4</v>
      </c>
      <c r="H32" s="75">
        <f t="shared" si="5"/>
        <v>33.39999999999998</v>
      </c>
      <c r="I32" s="75">
        <v>104.3</v>
      </c>
      <c r="J32" s="75">
        <v>0</v>
      </c>
      <c r="K32" s="75">
        <f t="shared" si="4"/>
        <v>833.4</v>
      </c>
    </row>
    <row r="33" spans="1:11" ht="50.25" customHeight="1" thickBot="1">
      <c r="A33" s="69">
        <v>33010100</v>
      </c>
      <c r="B33" s="66" t="s">
        <v>21</v>
      </c>
      <c r="C33" s="84">
        <v>12000</v>
      </c>
      <c r="D33" s="85">
        <v>12000</v>
      </c>
      <c r="E33" s="86">
        <v>817.5</v>
      </c>
      <c r="F33" s="87">
        <v>750</v>
      </c>
      <c r="G33" s="90">
        <v>783.1</v>
      </c>
      <c r="H33" s="113">
        <f t="shared" si="5"/>
        <v>-34.39999999999998</v>
      </c>
      <c r="I33" s="118">
        <f t="shared" si="3"/>
        <v>6.525833333333334</v>
      </c>
      <c r="J33" s="90">
        <v>400.2</v>
      </c>
      <c r="K33" s="90">
        <f t="shared" si="4"/>
        <v>382.90000000000003</v>
      </c>
    </row>
    <row r="34" spans="1:11" ht="51.75" customHeight="1" hidden="1" thickBot="1">
      <c r="A34" s="68">
        <v>33010000</v>
      </c>
      <c r="B34" s="56" t="s">
        <v>21</v>
      </c>
      <c r="C34" s="84">
        <v>900</v>
      </c>
      <c r="D34" s="92">
        <v>900</v>
      </c>
      <c r="E34" s="93">
        <v>100</v>
      </c>
      <c r="F34" s="94"/>
      <c r="G34" s="88">
        <v>435.1</v>
      </c>
      <c r="H34" s="78">
        <f t="shared" si="5"/>
        <v>335.1</v>
      </c>
      <c r="I34" s="89">
        <f t="shared" si="3"/>
        <v>48.34444444444445</v>
      </c>
      <c r="J34" s="90">
        <v>1383.3</v>
      </c>
      <c r="K34" s="91">
        <f>G34-J34</f>
        <v>-948.1999999999999</v>
      </c>
    </row>
    <row r="35" spans="1:11" ht="66.75" customHeight="1" hidden="1" thickBot="1">
      <c r="A35" s="27">
        <v>24060000</v>
      </c>
      <c r="B35" s="56" t="s">
        <v>2</v>
      </c>
      <c r="C35" s="84">
        <v>0</v>
      </c>
      <c r="D35" s="95">
        <v>0</v>
      </c>
      <c r="E35" s="96">
        <v>0</v>
      </c>
      <c r="F35" s="97">
        <v>1682.1</v>
      </c>
      <c r="G35" s="126">
        <v>0</v>
      </c>
      <c r="H35" s="113">
        <f t="shared" si="5"/>
        <v>0</v>
      </c>
      <c r="I35" s="119">
        <v>0</v>
      </c>
      <c r="J35" s="98">
        <v>0</v>
      </c>
      <c r="K35" s="120">
        <f>H35-J35</f>
        <v>0</v>
      </c>
    </row>
    <row r="36" spans="1:11" ht="62.25" customHeight="1" hidden="1" thickBot="1">
      <c r="A36" s="27"/>
      <c r="B36" s="59" t="s">
        <v>22</v>
      </c>
      <c r="C36" s="99">
        <f>SUM(C27:C35)</f>
        <v>22960.2</v>
      </c>
      <c r="D36" s="100">
        <f>SUM(D27:D35)</f>
        <v>22960.2</v>
      </c>
      <c r="E36" s="99">
        <f>SUM(E27:E35)</f>
        <v>3239.9</v>
      </c>
      <c r="F36" s="101">
        <f>SUM(F27:F35)</f>
        <v>9812.6</v>
      </c>
      <c r="G36" s="123">
        <f>SUM(G27:G35)</f>
        <v>3807.6</v>
      </c>
      <c r="H36" s="102">
        <f>G36-E36</f>
        <v>567.6999999999998</v>
      </c>
      <c r="I36" s="103">
        <f>G36/D36*100</f>
        <v>16.58347923798573</v>
      </c>
      <c r="J36" s="99">
        <f>SUM(J27:J35)</f>
        <v>4242.1</v>
      </c>
      <c r="K36" s="103">
        <f>G36-J36</f>
        <v>-434.50000000000045</v>
      </c>
    </row>
    <row r="37" spans="1:11" ht="68.25" thickBot="1">
      <c r="A37" s="36"/>
      <c r="B37" s="59" t="s">
        <v>36</v>
      </c>
      <c r="C37" s="121">
        <f>C27+C30+C31+C32+C33+C35</f>
        <v>22060.2</v>
      </c>
      <c r="D37" s="101">
        <f>D27+D30+D31+D32+D33+D35</f>
        <v>22060.2</v>
      </c>
      <c r="E37" s="99">
        <f>E27+E30+E31+E32+E33+E35</f>
        <v>3139.9</v>
      </c>
      <c r="F37" s="101">
        <f>SUM(F28:F36)</f>
        <v>19570.3</v>
      </c>
      <c r="G37" s="101">
        <f>G27+G30+G31+G32+G33+G35</f>
        <v>3372.5</v>
      </c>
      <c r="H37" s="104">
        <f>G37-E37</f>
        <v>232.5999999999999</v>
      </c>
      <c r="I37" s="103">
        <f>G37/D37*100</f>
        <v>15.28771271339335</v>
      </c>
      <c r="J37" s="99">
        <f>J27+J30+J31+J32+J33+J35</f>
        <v>2858.8</v>
      </c>
      <c r="K37" s="111">
        <f>G37-J37</f>
        <v>513.6999999999998</v>
      </c>
    </row>
    <row r="38" spans="3:11" ht="12.75">
      <c r="C38" s="105"/>
      <c r="D38" s="105"/>
      <c r="E38" s="105"/>
      <c r="F38" s="105"/>
      <c r="G38" s="105"/>
      <c r="H38" s="105"/>
      <c r="I38" s="105"/>
      <c r="J38" s="105"/>
      <c r="K38" s="105"/>
    </row>
    <row r="39" spans="2:11" ht="33.75">
      <c r="B39" s="58"/>
      <c r="C39" s="106"/>
      <c r="D39" s="107"/>
      <c r="E39" s="107"/>
      <c r="F39" s="105"/>
      <c r="G39" s="105"/>
      <c r="H39" s="105"/>
      <c r="I39" s="105"/>
      <c r="J39" s="105"/>
      <c r="K39" s="105"/>
    </row>
    <row r="40" spans="2:5" ht="18">
      <c r="B40" s="57"/>
      <c r="C40" s="57"/>
      <c r="D40" s="57"/>
      <c r="E40" s="57"/>
    </row>
    <row r="41" spans="2:5" ht="18">
      <c r="B41" s="57"/>
      <c r="C41" s="57"/>
      <c r="D41" s="57"/>
      <c r="E41" s="57"/>
    </row>
  </sheetData>
  <sheetProtection/>
  <mergeCells count="3">
    <mergeCell ref="A1:K1"/>
    <mergeCell ref="A5:K5"/>
    <mergeCell ref="B26:K26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portrait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Finviddil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2019-03-01T08:17:46Z</cp:lastPrinted>
  <dcterms:created xsi:type="dcterms:W3CDTF">2002-01-17T13:55:09Z</dcterms:created>
  <dcterms:modified xsi:type="dcterms:W3CDTF">2019-03-12T12:48:09Z</dcterms:modified>
  <cp:category/>
  <cp:version/>
  <cp:contentType/>
  <cp:contentStatus/>
</cp:coreProperties>
</file>