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435" tabRatio="604" activeTab="0"/>
  </bookViews>
  <sheets>
    <sheet name="міськ.Дрогобич 9-ть міс" sheetId="1" r:id="rId1"/>
  </sheets>
  <definedNames>
    <definedName name="_xlnm.Print_Titles" localSheetId="0">'міськ.Дрогобич 9-ть міс'!$6:$10</definedName>
    <definedName name="_xlnm.Print_Area" localSheetId="0">'міськ.Дрогобич 9-ть міс'!$A$2:$N$174</definedName>
  </definedNames>
  <calcPr fullCalcOnLoad="1"/>
</workbook>
</file>

<file path=xl/sharedStrings.xml><?xml version="1.0" encoding="utf-8"?>
<sst xmlns="http://schemas.openxmlformats.org/spreadsheetml/2006/main" count="314" uniqueCount="305">
  <si>
    <t>Всього</t>
  </si>
  <si>
    <t>ВИДАТКИ</t>
  </si>
  <si>
    <t>Загальний фонд</t>
  </si>
  <si>
    <t>Разом</t>
  </si>
  <si>
    <t>10000000</t>
  </si>
  <si>
    <t>11000000</t>
  </si>
  <si>
    <t>11010000</t>
  </si>
  <si>
    <t>Місцеві податки і збори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</si>
  <si>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</si>
  <si>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</si>
  <si>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</si>
  <si>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</si>
  <si>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22000000</t>
  </si>
  <si>
    <t>Державне мито</t>
  </si>
  <si>
    <t>22090000</t>
  </si>
  <si>
    <t>30000000</t>
  </si>
  <si>
    <t>Доходи від операцій з капіталом</t>
  </si>
  <si>
    <t>33000000</t>
  </si>
  <si>
    <t>33010000</t>
  </si>
  <si>
    <t>41020000</t>
  </si>
  <si>
    <t>Державне управління</t>
  </si>
  <si>
    <t>Освіта</t>
  </si>
  <si>
    <t>Охорона здоров"я</t>
  </si>
  <si>
    <t xml:space="preserve">Соціальний захист та соціальне забезпечення </t>
  </si>
  <si>
    <t>Житлово-комунальне господарство</t>
  </si>
  <si>
    <t>Культура і мистецтво</t>
  </si>
  <si>
    <t>1</t>
  </si>
  <si>
    <t>3</t>
  </si>
  <si>
    <t>4</t>
  </si>
  <si>
    <t>6</t>
  </si>
  <si>
    <t>7</t>
  </si>
  <si>
    <t>22080000</t>
  </si>
  <si>
    <t>41030000</t>
  </si>
  <si>
    <t>Офіційні трансферти</t>
  </si>
  <si>
    <t>40000000</t>
  </si>
  <si>
    <t>9</t>
  </si>
  <si>
    <t>10</t>
  </si>
  <si>
    <t>11</t>
  </si>
  <si>
    <t>12</t>
  </si>
  <si>
    <t>13</t>
  </si>
  <si>
    <t>Спеціальний фонд</t>
  </si>
  <si>
    <t>Видатки бюджету за функціональною структурою</t>
  </si>
  <si>
    <t>Разом доходів</t>
  </si>
  <si>
    <t>11020000</t>
  </si>
  <si>
    <t>Податок на прибуток підприємств</t>
  </si>
  <si>
    <t>2</t>
  </si>
  <si>
    <t xml:space="preserve">Інші неподаткові надходження </t>
  </si>
  <si>
    <t>31030000</t>
  </si>
  <si>
    <t>Податкові надходження</t>
  </si>
  <si>
    <t>14</t>
  </si>
  <si>
    <t>Фізична культура і спорт</t>
  </si>
  <si>
    <t>24000000</t>
  </si>
  <si>
    <t>затверджено по бюджету</t>
  </si>
  <si>
    <t>уточнений план</t>
  </si>
  <si>
    <t xml:space="preserve">уточнений план </t>
  </si>
  <si>
    <t>Перевищення доходів над видатками</t>
  </si>
  <si>
    <t>БАЛАНС</t>
  </si>
  <si>
    <t>ВСЬОГО ДОХОДИ</t>
  </si>
  <si>
    <t>21080000</t>
  </si>
  <si>
    <t>Інші надходження</t>
  </si>
  <si>
    <t>25000000</t>
  </si>
  <si>
    <t xml:space="preserve"> Власні надходження бюджетних установ</t>
  </si>
  <si>
    <t>24060000</t>
  </si>
  <si>
    <t xml:space="preserve"> </t>
  </si>
  <si>
    <t>ГРН.</t>
  </si>
  <si>
    <t>41020100</t>
  </si>
  <si>
    <t>Резервний фонд</t>
  </si>
  <si>
    <t>18000000</t>
  </si>
  <si>
    <t>18050000</t>
  </si>
  <si>
    <t xml:space="preserve">Єдиний податок </t>
  </si>
  <si>
    <t>19000000</t>
  </si>
  <si>
    <t>19010000</t>
  </si>
  <si>
    <t>Екологічний податок</t>
  </si>
  <si>
    <t>Інші податки та збори</t>
  </si>
  <si>
    <t>21010000</t>
  </si>
  <si>
    <t>Надходження від орендної плати за користування  цілісним майновим комплексом та іншим державним  майном</t>
  </si>
  <si>
    <t>Кошти від продажу землі і нематеріальних активів</t>
  </si>
  <si>
    <t>Кошти  від продажу землі</t>
  </si>
  <si>
    <t>Частина чистого прибутку ( доходу) державних унітарних підприємств та їх обєднань,  що вилучається до бюджету</t>
  </si>
  <si>
    <t>Адміністративні збори та платежі, доходи
 від некомерційної господарської діяльності</t>
  </si>
  <si>
    <t>Податок на  доходи фізичних осіб</t>
  </si>
  <si>
    <t>Кошти від відчуження майна, що належить Автономній Республіці Крим  та майна, що перебуває у комунальній власності</t>
  </si>
  <si>
    <t>18030000</t>
  </si>
  <si>
    <t>Туристичний збір</t>
  </si>
  <si>
    <t>24170000</t>
  </si>
  <si>
    <t>Надходження коштів пайової участі у розвитку</t>
  </si>
  <si>
    <t>14000000</t>
  </si>
  <si>
    <t>Внутрішні податки на товари та послуги</t>
  </si>
  <si>
    <t>14040000</t>
  </si>
  <si>
    <t>Акцизний податок з реалізації суб’єктами господарювання роздрібної торгівлі підакцизних товарів</t>
  </si>
  <si>
    <t>22130000</t>
  </si>
  <si>
    <t>Орендна плата за водні об’єкти</t>
  </si>
  <si>
    <t xml:space="preserve">Базова дотація </t>
  </si>
  <si>
    <t>41033900</t>
  </si>
  <si>
    <t>Освітня субвенція з державного бюджету місцевим бюджетам</t>
  </si>
  <si>
    <t>41034200</t>
  </si>
  <si>
    <t>Медична субвенція з державного бюджету місцевим бюджетам</t>
  </si>
  <si>
    <t>18010000</t>
  </si>
  <si>
    <t>Податок на майно</t>
  </si>
  <si>
    <t>18040000</t>
  </si>
  <si>
    <t>Збір за провадження деяких видів підприємницької діяльності, що справлявся до 01.01.2015</t>
  </si>
  <si>
    <t>Кошти від реалізації скарбів, майна, одержаного державою або територіальною громадою в порядку вспадкування чи дарування, безхазяйного майна, знахідок, а також валютних цінностей і грошових  коштів</t>
  </si>
  <si>
    <t>22010000</t>
  </si>
  <si>
    <t>Плата за надання  адміністративних послуг</t>
  </si>
  <si>
    <t>13000000</t>
  </si>
  <si>
    <t>Рентна плата та плата за використання інших природних ресурсів</t>
  </si>
  <si>
    <t xml:space="preserve">Податки на доходи, податки на прибуток,
податки на збільшення ринкової вартості </t>
  </si>
  <si>
    <t>виконано (грн.)</t>
  </si>
  <si>
    <t>14020000</t>
  </si>
  <si>
    <t>Акцизний податок з вироблених в Україні підакцизних товарів (продукції)</t>
  </si>
  <si>
    <t>14030000</t>
  </si>
  <si>
    <t>Акцизний податок з ввезених на митну територію України підакцизних товарів (продукції) </t>
  </si>
  <si>
    <t>0180</t>
  </si>
  <si>
    <t>0100</t>
  </si>
  <si>
    <t>1000</t>
  </si>
  <si>
    <t>2000</t>
  </si>
  <si>
    <t>3000</t>
  </si>
  <si>
    <t>3011</t>
  </si>
  <si>
    <t>3012</t>
  </si>
  <si>
    <t>3031</t>
  </si>
  <si>
    <t>3041</t>
  </si>
  <si>
    <t>3042</t>
  </si>
  <si>
    <t>3043</t>
  </si>
  <si>
    <t>3044</t>
  </si>
  <si>
    <t>3045</t>
  </si>
  <si>
    <t>3046</t>
  </si>
  <si>
    <t>3047</t>
  </si>
  <si>
    <t>3104</t>
  </si>
  <si>
    <t>8000</t>
  </si>
  <si>
    <t>Надання субсидій населенню для відшкодування витрат на оплату житлово-комунальних послуг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</si>
  <si>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</si>
  <si>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</si>
  <si>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</si>
  <si>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</si>
  <si>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</si>
  <si>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</si>
  <si>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</si>
  <si>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</si>
  <si>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</si>
  <si>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</si>
  <si>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</si>
  <si>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</si>
  <si>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6000</t>
  </si>
  <si>
    <t>3035</t>
  </si>
  <si>
    <t>31010200</t>
  </si>
  <si>
    <t>На 2018 рік</t>
  </si>
  <si>
    <t>На 2018рік</t>
  </si>
  <si>
    <t xml:space="preserve"> Субвенції  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</si>
  <si>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</si>
  <si>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</si>
  <si>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</si>
  <si>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</si>
  <si>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</si>
  <si>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</si>
  <si>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41050100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</si>
  <si>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</si>
  <si>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41050300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</si>
  <si>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</si>
  <si>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41050700</t>
  </si>
  <si>
    <t>41051500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</si>
  <si>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</si>
  <si>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41052000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</si>
  <si>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</si>
  <si>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Дотації з державного бюджету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</si>
  <si>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</si>
  <si>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6011</t>
  </si>
  <si>
    <t>6015</t>
  </si>
  <si>
    <t>6030</t>
  </si>
  <si>
    <t>6083</t>
  </si>
  <si>
    <t>6082</t>
  </si>
  <si>
    <t>6090</t>
  </si>
  <si>
    <t>7000</t>
  </si>
  <si>
    <t>Економічна діяльність</t>
  </si>
  <si>
    <t>7130</t>
  </si>
  <si>
    <t>Здійснення заходів із землеустрою</t>
  </si>
  <si>
    <t>Реалізація інших заходів щодо соціально-економічного розвитку територій</t>
  </si>
  <si>
    <t>Реалізація програм і заходів в галузі туризму та курортів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</si>
  <si>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</si>
  <si>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</si>
  <si>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</si>
  <si>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</si>
  <si>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</si>
  <si>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</si>
  <si>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7670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</si>
  <si>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</si>
  <si>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</si>
  <si>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</si>
  <si>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</si>
  <si>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</si>
  <si>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8700</t>
  </si>
  <si>
    <t>9000</t>
  </si>
  <si>
    <t>Міжбюджетні трансферти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</si>
  <si>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</si>
  <si>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</si>
  <si>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Надання пільг на оплату житлово-комунальних послуг окремим категоріям громадян відповідно до законодавства</t>
  </si>
  <si>
    <t>Надання інших пільг окремим категоріям громадян відповідно до законодавства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</si>
  <si>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</si>
  <si>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</si>
  <si>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</si>
  <si>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</si>
  <si>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</si>
  <si>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Заходи державної політики з питань дітей та їх соціального захисту</t>
  </si>
  <si>
    <t>Утримання та забезпечення діяльності центрів соціальних служб для сім`ї, дітей та молоді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</si>
  <si>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</si>
  <si>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</si>
  <si>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</si>
  <si>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Експлуатація та технічне обслуговування житлового фонду</t>
  </si>
  <si>
    <t>Організація благоустрою населених пунктів</t>
  </si>
  <si>
    <t>Забезпечення надійної та безперебійної експлуатації ліфтів</t>
  </si>
  <si>
    <t>Придбання житла для окремих категорій населення відповідно до законодавства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</si>
  <si>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</si>
  <si>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Інша діяльність у сфері житлово-комунального господарства</t>
  </si>
  <si>
    <t>Будівництво об`єктів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</si>
  <si>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</si>
  <si>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</si>
  <si>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соціальної сфери</t>
  </si>
  <si>
    <t>Будівництво установ та закладів культури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</si>
  <si>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</si>
  <si>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</si>
  <si>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Співфінансування інвестиційних проектів, що реалізуються за рахунок коштів державного фонду регіонального розвитку</t>
  </si>
  <si>
    <t>Внески до статутного капіталу суб`єктів господарювання</t>
  </si>
  <si>
    <t>Утилізація відходів</t>
  </si>
  <si>
    <t>Субвенція з місцевого бюджету на виконання інвестиційних проектів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</si>
  <si>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</si>
  <si>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</si>
  <si>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Інша діяльність у сфері державного управління</t>
  </si>
  <si>
    <t>8822</t>
  </si>
  <si>
    <t>Повернення кредиту</t>
  </si>
  <si>
    <t>8821</t>
  </si>
  <si>
    <t>Надання кредиту</t>
  </si>
  <si>
    <t>8881</t>
  </si>
  <si>
    <t>Забезпечення гарантійних зобов`язань за позичальників, що отримали кредити під місцеві гарантії</t>
  </si>
  <si>
    <t>8882</t>
  </si>
  <si>
    <t>Повернення коштів, наданих для виконання гарантійних зобов`язань за позичальників, що отримали кредити під місцеві гарантії</t>
  </si>
  <si>
    <t>Надання субсидій населенню для відшкодування витрат на придбання твердого  та рідкого пічного  побутового палива та скрапленого газу</t>
  </si>
  <si>
    <t>6020</t>
  </si>
  <si>
    <t>Забезпечення функціонування підприємств, установ та організацій, що виробляють та/ або надають житлово-комунальні послуги</t>
  </si>
  <si>
    <t>Інші субвенції з місцевого бюджету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</si>
  <si>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" Про статус ветеранів війни, гарантії їх соціального захисту , для осіб з інвалідністю І-ІІ групи, яка настала</t>
  </si>
  <si>
    <t>Будівництво споруд, установ та закладів фізичної культури  і спорту</t>
  </si>
  <si>
    <t>Виконання інвестиційних проектів за рахунок субвенцій з інших бюджетів</t>
  </si>
  <si>
    <t>Природоохоронні заходиза рахунок цільових фондів</t>
  </si>
  <si>
    <t>21050000</t>
  </si>
  <si>
    <t>Плата за розміщення тимчасово вільних коштів місцевих бюджетів </t>
  </si>
  <si>
    <t>16000000</t>
  </si>
  <si>
    <t>16010000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</si>
  <si>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</si>
  <si>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</si>
  <si>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41050200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</si>
  <si>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</si>
  <si>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41050400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</si>
  <si>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</si>
  <si>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</si>
  <si>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</si>
  <si>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</si>
  <si>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</si>
  <si>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</si>
  <si>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</si>
  <si>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41053900</t>
  </si>
  <si>
    <t>41053400</t>
  </si>
  <si>
    <t>41053600</t>
  </si>
  <si>
    <t>Субвенція з місцевого бюджету на здійснення природоохоронних заходів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</si>
  <si>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</si>
  <si>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</si>
  <si>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41050500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</si>
  <si>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ветеранів"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</si>
  <si>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</si>
  <si>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</si>
  <si>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41053500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</si>
  <si>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</si>
  <si>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Розроблення схем планування та забудови територій (містобудівної документації)</t>
  </si>
  <si>
    <t>Виконання інвестиційних проектівв рамках здійснення заходів щодо соціально - економічного розвитку окремих територій</t>
  </si>
  <si>
    <t xml:space="preserve">Утримання та розвиток автомобільних доріг та дорожньої інфраструктури за рахунок трансфертів з інших місцевих бюджетів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</si>
  <si>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</si>
  <si>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ст.10 Закону України "Про статус ветеранів війни, гарантії їх соціального захисту"</t>
  </si>
  <si>
    <t>Надання позичок</t>
  </si>
  <si>
    <t>Бюджетні позички суб`єктам господарювання та їх повернення</t>
  </si>
  <si>
    <t>Повернення позичок</t>
  </si>
  <si>
    <t>передані</t>
  </si>
  <si>
    <t>вілзал</t>
  </si>
  <si>
    <t>доходи</t>
  </si>
  <si>
    <t>баланс</t>
  </si>
  <si>
    <t>видатки</t>
  </si>
  <si>
    <t xml:space="preserve">виконано у відсотках до уточненого річного   плану </t>
  </si>
  <si>
    <t>виконано  ( грн.)</t>
  </si>
  <si>
    <t xml:space="preserve"> виконано у відсотках до уточненого річного плану</t>
  </si>
  <si>
    <t>виконано  у відсотках до уточненого річного плану</t>
  </si>
  <si>
    <t>Звіт про виконання  міського бюджету м.Дрогобича за  2018 рік</t>
  </si>
  <si>
    <t>31020000</t>
  </si>
  <si>
    <t>Надходження коштів від Державного фонду дорогоцінних металів і дорогоцінного каміння  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</si>
  <si>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</si>
  <si>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</si>
  <si>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 затверджувалися та/або погоджувалися органами державної влади чи місцевого самоврядування</t>
  </si>
  <si>
    <t>41052900</t>
  </si>
  <si>
    <t>41053700</t>
  </si>
  <si>
    <t>Субвенція з місцевого бюджету на співфінансування інвестиційних проектів</t>
  </si>
  <si>
    <t>5</t>
  </si>
  <si>
    <t>8</t>
  </si>
  <si>
    <t>6014</t>
  </si>
  <si>
    <t>Забезпечення збору та вивезення сміття і відходів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</si>
  <si>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</si>
  <si>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6072</t>
  </si>
  <si>
    <t>Виконання гарантійних зобов`язань за позичальників, що отримали кредити під місцеві гарантії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</si>
  <si>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О.Савран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</si>
  <si>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Додаток 
до рішення сесії
від 28.02. 2018 № 1624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</si>
</sst>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0"/>
    <numFmt numFmtId="203" formatCode="_-* #,##0.0\ _к_._-;\-* #,##0.0\ _к_._-;_-* &quot;-&quot;??\ _к_._-;_-@_-"/>
    <numFmt numFmtId="204" formatCode="#,##0.0\ _к_."/>
    <numFmt numFmtId="205" formatCode="#,##0.0\ &quot;к.&quot;"/>
    <numFmt numFmtId="206" formatCode="#,##0.0"/>
    <numFmt numFmtId="207" formatCode="#,##0.0\ _к_.;\-#,##0.0\ _к_."/>
    <numFmt numFmtId="208" formatCode="#,##0\ _к_."/>
    <numFmt numFmtId="209" formatCode="_-* #,##0.0\ _г_р_н_._-;\-* #,##0.0\ _г_р_н_._-;_-* &quot;-&quot;?\ _г_р_н_.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_ ;[Red]\-#,##0.0\ "/>
    <numFmt numFmtId="215" formatCode="#,##0.00\ _к_."/>
    <numFmt numFmtId="216" formatCode="#,##0.000\ _к_."/>
    <numFmt numFmtId="217" formatCode="#0.00"/>
  </numFmts>
  <fonts count="82">
    <font>
      <sz val="10"/>
      <name val="Arial Cyr"/>
      <family val="0"/>
    </font>
    <font>
      <sz val="18"/>
      <name val="Arial Cyr"/>
      <family val="2"/>
    </font>
    <font>
      <sz val="24"/>
      <name val="Arial Cyr"/>
      <family val="2"/>
    </font>
    <font>
      <b/>
      <sz val="24"/>
      <name val="Arial Cyr"/>
      <family val="2"/>
    </font>
    <font>
      <i/>
      <sz val="10"/>
      <name val="Arial Cyr"/>
      <family val="2"/>
    </font>
    <font>
      <b/>
      <sz val="18"/>
      <name val="Arial Cyr"/>
      <family val="0"/>
    </font>
    <font>
      <sz val="18"/>
      <color indexed="10"/>
      <name val="Arial Cyr"/>
      <family val="2"/>
    </font>
    <font>
      <sz val="28"/>
      <name val="Arial Cyr"/>
      <family val="2"/>
    </font>
    <font>
      <b/>
      <i/>
      <sz val="28"/>
      <name val="Arial"/>
      <family val="2"/>
    </font>
    <font>
      <b/>
      <sz val="28"/>
      <name val="Arial Cyr"/>
      <family val="2"/>
    </font>
    <font>
      <i/>
      <sz val="28"/>
      <name val="Arial Cyr"/>
      <family val="2"/>
    </font>
    <font>
      <b/>
      <sz val="36"/>
      <name val="Arial Cyr"/>
      <family val="0"/>
    </font>
    <font>
      <sz val="36"/>
      <name val="Arial Cyr"/>
      <family val="2"/>
    </font>
    <font>
      <sz val="30"/>
      <name val="Arial Cyr"/>
      <family val="2"/>
    </font>
    <font>
      <sz val="35"/>
      <name val="Arial Cyr"/>
      <family val="2"/>
    </font>
    <font>
      <sz val="10"/>
      <color indexed="12"/>
      <name val="Arial Cyr"/>
      <family val="2"/>
    </font>
    <font>
      <b/>
      <sz val="10"/>
      <color indexed="12"/>
      <name val="Arial Cyr"/>
      <family val="0"/>
    </font>
    <font>
      <b/>
      <sz val="18"/>
      <color indexed="12"/>
      <name val="Arial Cyr"/>
      <family val="2"/>
    </font>
    <font>
      <b/>
      <sz val="10"/>
      <name val="Arial Cyr"/>
      <family val="0"/>
    </font>
    <font>
      <b/>
      <sz val="36"/>
      <color indexed="10"/>
      <name val="Arial Cyr"/>
      <family val="0"/>
    </font>
    <font>
      <sz val="28"/>
      <color indexed="10"/>
      <name val="Arial Cyr"/>
      <family val="0"/>
    </font>
    <font>
      <sz val="10"/>
      <color indexed="10"/>
      <name val="Arial Cyr"/>
      <family val="2"/>
    </font>
    <font>
      <b/>
      <sz val="28"/>
      <color indexed="10"/>
      <name val="Arial Cyr"/>
      <family val="0"/>
    </font>
    <font>
      <b/>
      <sz val="10"/>
      <color indexed="10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b/>
      <sz val="42"/>
      <name val="Times New Roman"/>
      <family val="1"/>
    </font>
    <font>
      <sz val="48"/>
      <name val="Arial Cyr"/>
      <family val="0"/>
    </font>
    <font>
      <i/>
      <sz val="48"/>
      <name val="Arial Cyr"/>
      <family val="0"/>
    </font>
    <font>
      <i/>
      <sz val="48"/>
      <color indexed="12"/>
      <name val="Arial Cyr"/>
      <family val="0"/>
    </font>
    <font>
      <b/>
      <sz val="46"/>
      <name val="Times New Roman"/>
      <family val="1"/>
    </font>
    <font>
      <b/>
      <sz val="52"/>
      <name val="Arial Cyr"/>
      <family val="0"/>
    </font>
    <font>
      <b/>
      <sz val="52"/>
      <color indexed="12"/>
      <name val="Arial Cyr"/>
      <family val="2"/>
    </font>
    <font>
      <b/>
      <sz val="52"/>
      <name val="Times New Roman"/>
      <family val="1"/>
    </font>
    <font>
      <sz val="52"/>
      <name val="Arial Cyr"/>
      <family val="0"/>
    </font>
    <font>
      <b/>
      <sz val="48"/>
      <name val="Times New Roman"/>
      <family val="1"/>
    </font>
    <font>
      <b/>
      <sz val="34"/>
      <name val="Times New Roman"/>
      <family val="1"/>
    </font>
    <font>
      <sz val="46"/>
      <name val="Arial Cyr"/>
      <family val="2"/>
    </font>
    <font>
      <sz val="46"/>
      <name val="Times New Roman"/>
      <family val="1"/>
    </font>
    <font>
      <i/>
      <sz val="46"/>
      <name val="Times New Roman"/>
      <family val="1"/>
    </font>
    <font>
      <sz val="34"/>
      <name val="Arial Cyr"/>
      <family val="2"/>
    </font>
    <font>
      <b/>
      <i/>
      <sz val="4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34"/>
      <color indexed="10"/>
      <name val="Arial Cyr"/>
      <family val="2"/>
    </font>
    <font>
      <sz val="46"/>
      <color indexed="10"/>
      <name val="Arial Cyr"/>
      <family val="2"/>
    </font>
    <font>
      <b/>
      <sz val="52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34"/>
      <color rgb="FFFF0000"/>
      <name val="Arial Cyr"/>
      <family val="2"/>
    </font>
    <font>
      <sz val="46"/>
      <color rgb="FFFF0000"/>
      <name val="Arial Cyr"/>
      <family val="2"/>
    </font>
    <font>
      <b/>
      <sz val="5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11" fillId="0" borderId="10" xfId="93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01" fontId="1" fillId="0" borderId="0" xfId="0" applyNumberFormat="1" applyFont="1" applyFill="1" applyAlignment="1">
      <alignment/>
    </xf>
    <xf numFmtId="201" fontId="12" fillId="0" borderId="0" xfId="0" applyNumberFormat="1" applyFont="1" applyFill="1" applyAlignment="1">
      <alignment/>
    </xf>
    <xf numFmtId="201" fontId="2" fillId="0" borderId="0" xfId="0" applyNumberFormat="1" applyFont="1" applyFill="1" applyAlignment="1">
      <alignment/>
    </xf>
    <xf numFmtId="201" fontId="0" fillId="0" borderId="0" xfId="0" applyNumberFormat="1" applyFont="1" applyFill="1" applyAlignment="1">
      <alignment/>
    </xf>
    <xf numFmtId="201" fontId="2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201" fontId="2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2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201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2" fontId="12" fillId="0" borderId="0" xfId="0" applyNumberFormat="1" applyFont="1" applyFill="1" applyBorder="1" applyAlignment="1">
      <alignment/>
    </xf>
    <xf numFmtId="201" fontId="12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wrapText="1"/>
    </xf>
    <xf numFmtId="2" fontId="11" fillId="0" borderId="0" xfId="0" applyNumberFormat="1" applyFont="1" applyFill="1" applyBorder="1" applyAlignment="1">
      <alignment horizontal="center"/>
    </xf>
    <xf numFmtId="2" fontId="19" fillId="0" borderId="10" xfId="93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33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wrapText="1"/>
    </xf>
    <xf numFmtId="2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201" fontId="24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right" wrapText="1"/>
    </xf>
    <xf numFmtId="2" fontId="25" fillId="0" borderId="0" xfId="0" applyNumberFormat="1" applyFont="1" applyFill="1" applyBorder="1" applyAlignment="1">
      <alignment horizontal="right" wrapText="1"/>
    </xf>
    <xf numFmtId="201" fontId="25" fillId="0" borderId="0" xfId="0" applyNumberFormat="1" applyFont="1" applyFill="1" applyBorder="1" applyAlignment="1">
      <alignment horizontal="right" wrapText="1"/>
    </xf>
    <xf numFmtId="2" fontId="24" fillId="0" borderId="0" xfId="0" applyNumberFormat="1" applyFont="1" applyFill="1" applyBorder="1" applyAlignment="1">
      <alignment/>
    </xf>
    <xf numFmtId="2" fontId="25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wrapText="1"/>
    </xf>
    <xf numFmtId="2" fontId="30" fillId="0" borderId="10" xfId="93" applyNumberFormat="1" applyFont="1" applyFill="1" applyBorder="1" applyAlignment="1">
      <alignment horizontal="center" vertical="center" wrapText="1"/>
    </xf>
    <xf numFmtId="201" fontId="30" fillId="0" borderId="10" xfId="93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right"/>
    </xf>
    <xf numFmtId="49" fontId="30" fillId="0" borderId="10" xfId="0" applyNumberFormat="1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201" fontId="30" fillId="0" borderId="10" xfId="0" applyNumberFormat="1" applyFont="1" applyFill="1" applyBorder="1" applyAlignment="1">
      <alignment horizontal="center"/>
    </xf>
    <xf numFmtId="2" fontId="30" fillId="0" borderId="10" xfId="93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wrapText="1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49" fontId="33" fillId="0" borderId="10" xfId="0" applyNumberFormat="1" applyFont="1" applyFill="1" applyBorder="1" applyAlignment="1">
      <alignment horizontal="right"/>
    </xf>
    <xf numFmtId="2" fontId="33" fillId="0" borderId="10" xfId="93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left" wrapText="1"/>
    </xf>
    <xf numFmtId="0" fontId="30" fillId="0" borderId="1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201" fontId="0" fillId="0" borderId="0" xfId="0" applyNumberFormat="1" applyFont="1" applyFill="1" applyAlignment="1">
      <alignment/>
    </xf>
    <xf numFmtId="2" fontId="79" fillId="0" borderId="0" xfId="0" applyNumberFormat="1" applyFont="1" applyFill="1" applyBorder="1" applyAlignment="1">
      <alignment/>
    </xf>
    <xf numFmtId="2" fontId="24" fillId="34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2" fontId="12" fillId="34" borderId="0" xfId="0" applyNumberFormat="1" applyFont="1" applyFill="1" applyAlignment="1">
      <alignment/>
    </xf>
    <xf numFmtId="2" fontId="12" fillId="34" borderId="0" xfId="0" applyNumberFormat="1" applyFont="1" applyFill="1" applyBorder="1" applyAlignment="1">
      <alignment/>
    </xf>
    <xf numFmtId="2" fontId="13" fillId="34" borderId="0" xfId="0" applyNumberFormat="1" applyFont="1" applyFill="1" applyBorder="1" applyAlignment="1">
      <alignment/>
    </xf>
    <xf numFmtId="2" fontId="79" fillId="34" borderId="0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2" fontId="1" fillId="34" borderId="0" xfId="0" applyNumberFormat="1" applyFont="1" applyFill="1" applyAlignment="1">
      <alignment/>
    </xf>
    <xf numFmtId="2" fontId="6" fillId="34" borderId="0" xfId="0" applyNumberFormat="1" applyFont="1" applyFill="1" applyAlignment="1">
      <alignment/>
    </xf>
    <xf numFmtId="0" fontId="36" fillId="0" borderId="10" xfId="0" applyNumberFormat="1" applyFont="1" applyFill="1" applyBorder="1" applyAlignment="1">
      <alignment wrapText="1"/>
    </xf>
    <xf numFmtId="0" fontId="35" fillId="0" borderId="10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2" fillId="3" borderId="0" xfId="0" applyFont="1" applyFill="1" applyAlignment="1">
      <alignment horizontal="center"/>
    </xf>
    <xf numFmtId="0" fontId="22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3" fillId="34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79" fillId="34" borderId="0" xfId="0" applyFont="1" applyFill="1" applyBorder="1" applyAlignment="1">
      <alignment/>
    </xf>
    <xf numFmtId="0" fontId="37" fillId="0" borderId="0" xfId="0" applyFont="1" applyFill="1" applyBorder="1" applyAlignment="1">
      <alignment wrapText="1"/>
    </xf>
    <xf numFmtId="2" fontId="37" fillId="0" borderId="0" xfId="0" applyNumberFormat="1" applyFont="1" applyFill="1" applyBorder="1" applyAlignment="1">
      <alignment/>
    </xf>
    <xf numFmtId="2" fontId="37" fillId="34" borderId="0" xfId="0" applyNumberFormat="1" applyFont="1" applyFill="1" applyBorder="1" applyAlignment="1">
      <alignment/>
    </xf>
    <xf numFmtId="2" fontId="80" fillId="34" borderId="0" xfId="0" applyNumberFormat="1" applyFont="1" applyFill="1" applyBorder="1" applyAlignment="1">
      <alignment/>
    </xf>
    <xf numFmtId="49" fontId="30" fillId="0" borderId="10" xfId="93" applyNumberFormat="1" applyFont="1" applyFill="1" applyBorder="1" applyAlignment="1">
      <alignment horizontal="center" vertical="center" wrapText="1"/>
    </xf>
    <xf numFmtId="204" fontId="30" fillId="0" borderId="10" xfId="93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0" fontId="25" fillId="0" borderId="10" xfId="0" applyNumberFormat="1" applyFont="1" applyFill="1" applyBorder="1" applyAlignment="1">
      <alignment wrapText="1"/>
    </xf>
    <xf numFmtId="2" fontId="81" fillId="0" borderId="10" xfId="93" applyNumberFormat="1" applyFont="1" applyFill="1" applyBorder="1" applyAlignment="1">
      <alignment horizontal="center"/>
    </xf>
    <xf numFmtId="2" fontId="38" fillId="0" borderId="10" xfId="93" applyNumberFormat="1" applyFont="1" applyFill="1" applyBorder="1" applyAlignment="1">
      <alignment horizontal="center"/>
    </xf>
    <xf numFmtId="2" fontId="38" fillId="0" borderId="10" xfId="0" applyNumberFormat="1" applyFont="1" applyFill="1" applyBorder="1" applyAlignment="1">
      <alignment horizontal="center"/>
    </xf>
    <xf numFmtId="2" fontId="39" fillId="0" borderId="10" xfId="93" applyNumberFormat="1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center"/>
    </xf>
    <xf numFmtId="2" fontId="40" fillId="34" borderId="0" xfId="0" applyNumberFormat="1" applyFont="1" applyFill="1" applyBorder="1" applyAlignment="1">
      <alignment/>
    </xf>
    <xf numFmtId="2" fontId="41" fillId="0" borderId="10" xfId="93" applyNumberFormat="1" applyFont="1" applyFill="1" applyBorder="1" applyAlignment="1">
      <alignment horizontal="center"/>
    </xf>
    <xf numFmtId="2" fontId="41" fillId="0" borderId="10" xfId="0" applyNumberFormat="1" applyFont="1" applyFill="1" applyBorder="1" applyAlignment="1">
      <alignment horizontal="center"/>
    </xf>
    <xf numFmtId="0" fontId="38" fillId="0" borderId="10" xfId="72" applyFont="1" applyFill="1" applyBorder="1" applyAlignment="1" quotePrefix="1">
      <alignment horizontal="right"/>
      <protection/>
    </xf>
    <xf numFmtId="0" fontId="38" fillId="0" borderId="10" xfId="72" applyFont="1" applyFill="1" applyBorder="1" applyAlignment="1">
      <alignment wrapText="1"/>
      <protection/>
    </xf>
    <xf numFmtId="0" fontId="38" fillId="0" borderId="10" xfId="0" applyFont="1" applyFill="1" applyBorder="1" applyAlignment="1" quotePrefix="1">
      <alignment horizontal="right" vertical="center" wrapText="1"/>
    </xf>
    <xf numFmtId="0" fontId="38" fillId="0" borderId="10" xfId="54" applyFont="1" applyFill="1" applyBorder="1" applyAlignment="1">
      <alignment wrapText="1"/>
      <protection/>
    </xf>
    <xf numFmtId="0" fontId="30" fillId="0" borderId="10" xfId="0" applyFont="1" applyFill="1" applyBorder="1" applyAlignment="1" quotePrefix="1">
      <alignment horizontal="right" vertical="center" wrapText="1"/>
    </xf>
    <xf numFmtId="0" fontId="30" fillId="0" borderId="10" xfId="0" applyFont="1" applyFill="1" applyBorder="1" applyAlignment="1">
      <alignment vertical="center" wrapText="1"/>
    </xf>
    <xf numFmtId="49" fontId="38" fillId="0" borderId="10" xfId="0" applyNumberFormat="1" applyFont="1" applyFill="1" applyBorder="1" applyAlignment="1">
      <alignment horizontal="right"/>
    </xf>
    <xf numFmtId="0" fontId="38" fillId="0" borderId="10" xfId="55" applyFont="1" applyFill="1" applyBorder="1" applyAlignment="1">
      <alignment wrapText="1"/>
      <protection/>
    </xf>
    <xf numFmtId="0" fontId="38" fillId="0" borderId="10" xfId="56" applyFont="1" applyFill="1" applyBorder="1" applyAlignment="1">
      <alignment wrapText="1"/>
      <protection/>
    </xf>
    <xf numFmtId="0" fontId="38" fillId="0" borderId="10" xfId="57" applyFont="1" applyFill="1" applyBorder="1" applyAlignment="1">
      <alignment wrapText="1"/>
      <protection/>
    </xf>
    <xf numFmtId="0" fontId="38" fillId="0" borderId="10" xfId="58" applyFont="1" applyFill="1" applyBorder="1" applyAlignment="1">
      <alignment wrapText="1"/>
      <protection/>
    </xf>
    <xf numFmtId="0" fontId="30" fillId="0" borderId="10" xfId="84" applyFont="1" applyFill="1" applyBorder="1" applyAlignment="1" quotePrefix="1">
      <alignment horizontal="right"/>
      <protection/>
    </xf>
    <xf numFmtId="0" fontId="30" fillId="0" borderId="10" xfId="84" applyFont="1" applyFill="1" applyBorder="1" applyAlignment="1">
      <alignment wrapText="1"/>
      <protection/>
    </xf>
    <xf numFmtId="0" fontId="38" fillId="0" borderId="10" xfId="84" applyFont="1" applyFill="1" applyBorder="1" applyAlignment="1" quotePrefix="1">
      <alignment horizontal="right"/>
      <protection/>
    </xf>
    <xf numFmtId="0" fontId="38" fillId="0" borderId="10" xfId="59" applyFont="1" applyFill="1" applyBorder="1" applyAlignment="1">
      <alignment wrapText="1"/>
      <protection/>
    </xf>
    <xf numFmtId="0" fontId="38" fillId="0" borderId="10" xfId="60" applyFont="1" applyFill="1" applyBorder="1" applyAlignment="1">
      <alignment wrapText="1"/>
      <protection/>
    </xf>
    <xf numFmtId="0" fontId="38" fillId="0" borderId="10" xfId="61" applyFont="1" applyFill="1" applyBorder="1" applyAlignment="1">
      <alignment wrapText="1"/>
      <protection/>
    </xf>
    <xf numFmtId="0" fontId="38" fillId="0" borderId="10" xfId="63" applyFont="1" applyFill="1" applyBorder="1" applyAlignment="1">
      <alignment wrapText="1"/>
      <protection/>
    </xf>
    <xf numFmtId="0" fontId="38" fillId="0" borderId="10" xfId="64" applyFont="1" applyFill="1" applyBorder="1" applyAlignment="1">
      <alignment wrapText="1"/>
      <protection/>
    </xf>
    <xf numFmtId="0" fontId="38" fillId="0" borderId="10" xfId="65" applyFont="1" applyFill="1" applyBorder="1" applyAlignment="1">
      <alignment wrapText="1"/>
      <protection/>
    </xf>
    <xf numFmtId="0" fontId="30" fillId="0" borderId="10" xfId="85" applyFont="1" applyFill="1" applyBorder="1" applyAlignment="1" quotePrefix="1">
      <alignment horizontal="right"/>
      <protection/>
    </xf>
    <xf numFmtId="0" fontId="30" fillId="0" borderId="10" xfId="85" applyFont="1" applyFill="1" applyBorder="1" applyAlignment="1">
      <alignment wrapText="1"/>
      <protection/>
    </xf>
    <xf numFmtId="0" fontId="38" fillId="0" borderId="10" xfId="85" applyFont="1" applyFill="1" applyBorder="1" applyAlignment="1" quotePrefix="1">
      <alignment horizontal="right"/>
      <protection/>
    </xf>
    <xf numFmtId="0" fontId="38" fillId="0" borderId="10" xfId="66" applyFont="1" applyFill="1" applyBorder="1" applyAlignment="1">
      <alignment wrapText="1"/>
      <protection/>
    </xf>
    <xf numFmtId="0" fontId="38" fillId="0" borderId="10" xfId="67" applyFont="1" applyFill="1" applyBorder="1" applyAlignment="1">
      <alignment wrapText="1"/>
      <protection/>
    </xf>
    <xf numFmtId="0" fontId="38" fillId="0" borderId="10" xfId="85" applyFont="1" applyFill="1" applyBorder="1" applyAlignment="1">
      <alignment wrapText="1"/>
      <protection/>
    </xf>
    <xf numFmtId="0" fontId="38" fillId="0" borderId="10" xfId="75" applyFont="1" applyFill="1" applyBorder="1" applyAlignment="1" quotePrefix="1">
      <alignment horizontal="right"/>
      <protection/>
    </xf>
    <xf numFmtId="0" fontId="38" fillId="0" borderId="10" xfId="75" applyFont="1" applyFill="1" applyBorder="1" applyAlignment="1">
      <alignment wrapText="1"/>
      <protection/>
    </xf>
    <xf numFmtId="0" fontId="30" fillId="0" borderId="10" xfId="78" applyFont="1" applyFill="1" applyBorder="1" applyAlignment="1" quotePrefix="1">
      <alignment vertical="center" wrapText="1"/>
      <protection/>
    </xf>
    <xf numFmtId="0" fontId="30" fillId="0" borderId="10" xfId="78" applyFont="1" applyFill="1" applyBorder="1" applyAlignment="1">
      <alignment vertical="center" wrapText="1"/>
      <protection/>
    </xf>
    <xf numFmtId="0" fontId="38" fillId="0" borderId="10" xfId="77" applyFont="1" applyFill="1" applyBorder="1" applyAlignment="1" quotePrefix="1">
      <alignment vertical="center" wrapText="1"/>
      <protection/>
    </xf>
    <xf numFmtId="0" fontId="38" fillId="0" borderId="10" xfId="77" applyFont="1" applyFill="1" applyBorder="1" applyAlignment="1">
      <alignment vertical="center" wrapText="1"/>
      <protection/>
    </xf>
    <xf numFmtId="0" fontId="38" fillId="0" borderId="10" xfId="80" applyFont="1" applyFill="1" applyBorder="1" applyAlignment="1" quotePrefix="1">
      <alignment vertical="center" wrapText="1"/>
      <protection/>
    </xf>
    <xf numFmtId="0" fontId="38" fillId="0" borderId="10" xfId="80" applyFont="1" applyFill="1" applyBorder="1" applyAlignment="1">
      <alignment vertical="center" wrapText="1"/>
      <protection/>
    </xf>
    <xf numFmtId="0" fontId="30" fillId="0" borderId="10" xfId="80" applyFont="1" applyFill="1" applyBorder="1" applyAlignment="1" quotePrefix="1">
      <alignment vertical="center" wrapText="1"/>
      <protection/>
    </xf>
    <xf numFmtId="0" fontId="30" fillId="0" borderId="10" xfId="80" applyFont="1" applyFill="1" applyBorder="1" applyAlignment="1">
      <alignment vertical="center" wrapText="1"/>
      <protection/>
    </xf>
    <xf numFmtId="0" fontId="30" fillId="0" borderId="10" xfId="86" applyFont="1" applyFill="1" applyBorder="1" applyAlignment="1" quotePrefix="1">
      <alignment horizontal="right"/>
      <protection/>
    </xf>
    <xf numFmtId="0" fontId="30" fillId="0" borderId="10" xfId="86" applyFont="1" applyFill="1" applyBorder="1" applyAlignment="1">
      <alignment wrapText="1"/>
      <protection/>
    </xf>
    <xf numFmtId="0" fontId="38" fillId="0" borderId="10" xfId="86" applyFont="1" applyFill="1" applyBorder="1" applyAlignment="1" quotePrefix="1">
      <alignment horizontal="right"/>
      <protection/>
    </xf>
    <xf numFmtId="0" fontId="38" fillId="0" borderId="10" xfId="86" applyFont="1" applyFill="1" applyBorder="1" applyAlignment="1">
      <alignment wrapText="1"/>
      <protection/>
    </xf>
    <xf numFmtId="0" fontId="38" fillId="0" borderId="10" xfId="68" applyFont="1" applyFill="1" applyBorder="1" applyAlignment="1">
      <alignment wrapText="1"/>
      <protection/>
    </xf>
    <xf numFmtId="0" fontId="38" fillId="0" borderId="10" xfId="69" applyFont="1" applyFill="1" applyBorder="1" applyAlignment="1">
      <alignment wrapText="1"/>
      <protection/>
    </xf>
    <xf numFmtId="204" fontId="33" fillId="0" borderId="10" xfId="93" applyNumberFormat="1" applyFont="1" applyFill="1" applyBorder="1" applyAlignment="1">
      <alignment horizontal="center"/>
    </xf>
    <xf numFmtId="201" fontId="33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right"/>
    </xf>
    <xf numFmtId="0" fontId="33" fillId="0" borderId="10" xfId="0" applyFont="1" applyFill="1" applyBorder="1" applyAlignment="1">
      <alignment horizontal="left" wrapText="1"/>
    </xf>
    <xf numFmtId="2" fontId="30" fillId="0" borderId="12" xfId="93" applyNumberFormat="1" applyFont="1" applyFill="1" applyBorder="1" applyAlignment="1">
      <alignment horizontal="center" wrapText="1"/>
    </xf>
    <xf numFmtId="2" fontId="30" fillId="0" borderId="13" xfId="93" applyNumberFormat="1" applyFont="1" applyFill="1" applyBorder="1" applyAlignment="1">
      <alignment horizontal="center" wrapText="1"/>
    </xf>
    <xf numFmtId="2" fontId="30" fillId="0" borderId="14" xfId="93" applyNumberFormat="1" applyFont="1" applyFill="1" applyBorder="1" applyAlignment="1">
      <alignment horizontal="center" wrapText="1"/>
    </xf>
    <xf numFmtId="2" fontId="30" fillId="0" borderId="15" xfId="93" applyNumberFormat="1" applyFont="1" applyFill="1" applyBorder="1" applyAlignment="1">
      <alignment horizontal="center" wrapText="1"/>
    </xf>
    <xf numFmtId="2" fontId="30" fillId="0" borderId="16" xfId="93" applyNumberFormat="1" applyFont="1" applyFill="1" applyBorder="1" applyAlignment="1">
      <alignment horizontal="center" wrapText="1"/>
    </xf>
    <xf numFmtId="2" fontId="30" fillId="0" borderId="17" xfId="93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center" wrapText="1"/>
    </xf>
    <xf numFmtId="49" fontId="30" fillId="0" borderId="10" xfId="0" applyNumberFormat="1" applyFont="1" applyFill="1" applyBorder="1" applyAlignment="1">
      <alignment horizontal="right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wrapText="1"/>
    </xf>
    <xf numFmtId="0" fontId="30" fillId="0" borderId="20" xfId="0" applyFont="1" applyFill="1" applyBorder="1" applyAlignment="1">
      <alignment horizontal="center" wrapText="1"/>
    </xf>
    <xf numFmtId="0" fontId="30" fillId="0" borderId="21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204" fontId="30" fillId="0" borderId="12" xfId="93" applyNumberFormat="1" applyFont="1" applyFill="1" applyBorder="1" applyAlignment="1">
      <alignment horizontal="center" wrapText="1"/>
    </xf>
    <xf numFmtId="204" fontId="30" fillId="0" borderId="13" xfId="93" applyNumberFormat="1" applyFont="1" applyFill="1" applyBorder="1" applyAlignment="1">
      <alignment horizontal="center" wrapText="1"/>
    </xf>
    <xf numFmtId="204" fontId="30" fillId="0" borderId="14" xfId="93" applyNumberFormat="1" applyFont="1" applyFill="1" applyBorder="1" applyAlignment="1">
      <alignment horizontal="center" wrapText="1"/>
    </xf>
    <xf numFmtId="204" fontId="30" fillId="0" borderId="15" xfId="93" applyNumberFormat="1" applyFont="1" applyFill="1" applyBorder="1" applyAlignment="1">
      <alignment horizontal="center" wrapText="1"/>
    </xf>
    <xf numFmtId="204" fontId="30" fillId="0" borderId="16" xfId="93" applyNumberFormat="1" applyFont="1" applyFill="1" applyBorder="1" applyAlignment="1">
      <alignment horizontal="center" wrapText="1"/>
    </xf>
    <xf numFmtId="204" fontId="30" fillId="0" borderId="17" xfId="93" applyNumberFormat="1" applyFont="1" applyFill="1" applyBorder="1" applyAlignment="1">
      <alignment horizont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4" xfId="81"/>
    <cellStyle name="Обычный 5" xfId="82"/>
    <cellStyle name="Обычный 6" xfId="83"/>
    <cellStyle name="Обычный 7" xfId="84"/>
    <cellStyle name="Обычный 8" xfId="85"/>
    <cellStyle name="Обычный 9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56"/>
  <sheetViews>
    <sheetView tabSelected="1" view="pageBreakPreview" zoomScale="25" zoomScaleSheetLayoutView="25" workbookViewId="0" topLeftCell="F1">
      <pane ySplit="9" topLeftCell="A155" activePane="bottomLeft" state="frozen"/>
      <selection pane="topLeft" activeCell="A1" sqref="A1"/>
      <selection pane="bottomLeft" activeCell="L2" sqref="L2:N3"/>
    </sheetView>
  </sheetViews>
  <sheetFormatPr defaultColWidth="9.00390625" defaultRowHeight="12.75"/>
  <cols>
    <col min="1" max="1" width="39.25390625" style="71" customWidth="1"/>
    <col min="2" max="2" width="255.25390625" style="1" customWidth="1"/>
    <col min="3" max="3" width="78.75390625" style="35" customWidth="1"/>
    <col min="4" max="4" width="86.375" style="134" customWidth="1"/>
    <col min="5" max="5" width="76.375" style="143" customWidth="1"/>
    <col min="6" max="6" width="50.125" style="2" customWidth="1"/>
    <col min="7" max="7" width="67.625" style="35" customWidth="1"/>
    <col min="8" max="8" width="71.25390625" style="134" customWidth="1"/>
    <col min="9" max="9" width="74.875" style="144" customWidth="1"/>
    <col min="10" max="10" width="43.75390625" style="30" customWidth="1"/>
    <col min="11" max="11" width="76.75390625" style="21" customWidth="1"/>
    <col min="12" max="12" width="74.625" style="21" customWidth="1"/>
    <col min="13" max="13" width="78.375" style="24" customWidth="1"/>
    <col min="14" max="14" width="57.00390625" style="33" customWidth="1"/>
    <col min="15" max="16384" width="9.125" style="6" customWidth="1"/>
  </cols>
  <sheetData>
    <row r="1" spans="3:14" ht="23.25">
      <c r="C1" s="21"/>
      <c r="D1" s="21"/>
      <c r="E1" s="2"/>
      <c r="G1" s="21"/>
      <c r="H1" s="21"/>
      <c r="I1" s="2"/>
      <c r="M1" s="157"/>
      <c r="N1" s="124"/>
    </row>
    <row r="2" spans="1:14" ht="89.25" customHeight="1">
      <c r="A2" s="88"/>
      <c r="B2" s="89"/>
      <c r="C2" s="90"/>
      <c r="D2" s="90"/>
      <c r="E2" s="91"/>
      <c r="F2" s="91"/>
      <c r="G2" s="90"/>
      <c r="H2" s="90"/>
      <c r="I2" s="91"/>
      <c r="J2" s="92"/>
      <c r="K2" s="90"/>
      <c r="L2" s="225" t="s">
        <v>304</v>
      </c>
      <c r="M2" s="225"/>
      <c r="N2" s="225"/>
    </row>
    <row r="3" spans="1:17" ht="134.25" customHeight="1">
      <c r="A3" s="88"/>
      <c r="B3" s="89"/>
      <c r="C3" s="90"/>
      <c r="D3" s="90"/>
      <c r="E3" s="91"/>
      <c r="F3" s="91"/>
      <c r="G3" s="90"/>
      <c r="H3" s="90"/>
      <c r="I3" s="91"/>
      <c r="J3" s="92"/>
      <c r="K3" s="90"/>
      <c r="L3" s="225"/>
      <c r="M3" s="225"/>
      <c r="N3" s="225"/>
      <c r="O3" s="58"/>
      <c r="P3" s="58"/>
      <c r="Q3" s="58"/>
    </row>
    <row r="4" spans="1:17" ht="65.25">
      <c r="A4" s="88"/>
      <c r="B4" s="228" t="s">
        <v>287</v>
      </c>
      <c r="C4" s="228"/>
      <c r="D4" s="228"/>
      <c r="E4" s="228"/>
      <c r="F4" s="228"/>
      <c r="G4" s="228"/>
      <c r="H4" s="228"/>
      <c r="I4" s="228"/>
      <c r="J4" s="228"/>
      <c r="K4" s="228"/>
      <c r="L4" s="90"/>
      <c r="M4" s="90"/>
      <c r="N4" s="92"/>
      <c r="O4" s="12"/>
      <c r="P4" s="12"/>
      <c r="Q4" s="12"/>
    </row>
    <row r="5" spans="1:17" ht="45.75">
      <c r="A5" s="88"/>
      <c r="B5" s="93"/>
      <c r="C5" s="94"/>
      <c r="D5" s="94"/>
      <c r="E5" s="93"/>
      <c r="F5" s="93"/>
      <c r="G5" s="94"/>
      <c r="H5" s="94"/>
      <c r="I5" s="93"/>
      <c r="J5" s="95"/>
      <c r="K5" s="96"/>
      <c r="L5" s="96"/>
      <c r="M5" s="90" t="s">
        <v>64</v>
      </c>
      <c r="N5" s="92"/>
      <c r="O5" s="12"/>
      <c r="P5" s="12"/>
      <c r="Q5" s="12"/>
    </row>
    <row r="6" spans="1:17" s="3" customFormat="1" ht="57.75">
      <c r="A6" s="221" t="s">
        <v>63</v>
      </c>
      <c r="B6" s="222" t="s">
        <v>41</v>
      </c>
      <c r="C6" s="226" t="s">
        <v>2</v>
      </c>
      <c r="D6" s="227"/>
      <c r="E6" s="227"/>
      <c r="F6" s="227"/>
      <c r="G6" s="220" t="s">
        <v>40</v>
      </c>
      <c r="H6" s="220"/>
      <c r="I6" s="220"/>
      <c r="J6" s="220"/>
      <c r="K6" s="220" t="s">
        <v>3</v>
      </c>
      <c r="L6" s="220"/>
      <c r="M6" s="220"/>
      <c r="N6" s="220"/>
      <c r="O6" s="9"/>
      <c r="P6" s="13"/>
      <c r="Q6" s="13"/>
    </row>
    <row r="7" spans="1:17" s="3" customFormat="1" ht="35.25" customHeight="1">
      <c r="A7" s="221"/>
      <c r="B7" s="223"/>
      <c r="C7" s="229" t="s">
        <v>145</v>
      </c>
      <c r="D7" s="230"/>
      <c r="E7" s="230"/>
      <c r="F7" s="231"/>
      <c r="G7" s="213" t="s">
        <v>146</v>
      </c>
      <c r="H7" s="214"/>
      <c r="I7" s="214"/>
      <c r="J7" s="215"/>
      <c r="K7" s="213" t="s">
        <v>145</v>
      </c>
      <c r="L7" s="214"/>
      <c r="M7" s="214"/>
      <c r="N7" s="215"/>
      <c r="O7" s="9"/>
      <c r="P7" s="13"/>
      <c r="Q7" s="13"/>
    </row>
    <row r="8" spans="1:17" s="4" customFormat="1" ht="116.25" customHeight="1">
      <c r="A8" s="221"/>
      <c r="B8" s="223"/>
      <c r="C8" s="232"/>
      <c r="D8" s="233"/>
      <c r="E8" s="233"/>
      <c r="F8" s="234"/>
      <c r="G8" s="216"/>
      <c r="H8" s="217"/>
      <c r="I8" s="217"/>
      <c r="J8" s="218"/>
      <c r="K8" s="216"/>
      <c r="L8" s="217"/>
      <c r="M8" s="217"/>
      <c r="N8" s="218"/>
      <c r="O8" s="10"/>
      <c r="P8" s="14"/>
      <c r="Q8" s="14"/>
    </row>
    <row r="9" spans="1:17" s="4" customFormat="1" ht="404.25">
      <c r="A9" s="221"/>
      <c r="B9" s="224"/>
      <c r="C9" s="103" t="s">
        <v>52</v>
      </c>
      <c r="D9" s="103" t="s">
        <v>54</v>
      </c>
      <c r="E9" s="155" t="s">
        <v>107</v>
      </c>
      <c r="F9" s="101" t="s">
        <v>283</v>
      </c>
      <c r="G9" s="103" t="s">
        <v>52</v>
      </c>
      <c r="H9" s="103" t="s">
        <v>53</v>
      </c>
      <c r="I9" s="156" t="s">
        <v>284</v>
      </c>
      <c r="J9" s="104" t="s">
        <v>285</v>
      </c>
      <c r="K9" s="103" t="s">
        <v>52</v>
      </c>
      <c r="L9" s="103" t="s">
        <v>53</v>
      </c>
      <c r="M9" s="103" t="s">
        <v>107</v>
      </c>
      <c r="N9" s="104" t="s">
        <v>286</v>
      </c>
      <c r="O9" s="10"/>
      <c r="P9" s="14"/>
      <c r="Q9" s="14"/>
    </row>
    <row r="10" spans="1:43" s="39" customFormat="1" ht="57.75">
      <c r="A10" s="106" t="s">
        <v>26</v>
      </c>
      <c r="B10" s="106" t="s">
        <v>45</v>
      </c>
      <c r="C10" s="106" t="s">
        <v>27</v>
      </c>
      <c r="D10" s="106" t="s">
        <v>28</v>
      </c>
      <c r="E10" s="106" t="s">
        <v>296</v>
      </c>
      <c r="F10" s="106" t="s">
        <v>29</v>
      </c>
      <c r="G10" s="106" t="s">
        <v>30</v>
      </c>
      <c r="H10" s="106" t="s">
        <v>297</v>
      </c>
      <c r="I10" s="106" t="s">
        <v>35</v>
      </c>
      <c r="J10" s="106" t="s">
        <v>36</v>
      </c>
      <c r="K10" s="106" t="s">
        <v>37</v>
      </c>
      <c r="L10" s="106" t="s">
        <v>38</v>
      </c>
      <c r="M10" s="106" t="s">
        <v>39</v>
      </c>
      <c r="N10" s="106" t="s">
        <v>49</v>
      </c>
      <c r="O10" s="12"/>
      <c r="P10" s="12"/>
      <c r="Q10" s="12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1:43" s="39" customFormat="1" ht="57.75">
      <c r="A11" s="105"/>
      <c r="B11" s="106"/>
      <c r="C11" s="107"/>
      <c r="D11" s="107"/>
      <c r="E11" s="106"/>
      <c r="F11" s="106"/>
      <c r="G11" s="107"/>
      <c r="H11" s="107"/>
      <c r="I11" s="106"/>
      <c r="J11" s="108"/>
      <c r="K11" s="107"/>
      <c r="L11" s="107"/>
      <c r="M11" s="107"/>
      <c r="N11" s="108"/>
      <c r="O11" s="12"/>
      <c r="P11" s="12"/>
      <c r="Q11" s="12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s="40" customFormat="1" ht="57.75">
      <c r="A12" s="105" t="s">
        <v>4</v>
      </c>
      <c r="B12" s="119" t="s">
        <v>48</v>
      </c>
      <c r="C12" s="107">
        <f>C13+C17+C23+C16+C28+C21</f>
        <v>249775400</v>
      </c>
      <c r="D12" s="107">
        <f>D13+D17+D23+D16+D28+D21</f>
        <v>262007520</v>
      </c>
      <c r="E12" s="107">
        <f>E13+E17+E23+E16+E28+E21</f>
        <v>264163908.61999997</v>
      </c>
      <c r="F12" s="108">
        <f aca="true" t="shared" si="0" ref="F12:F73">E12/D12*100</f>
        <v>100.82302546888731</v>
      </c>
      <c r="G12" s="107">
        <f>G23+G28</f>
        <v>80000</v>
      </c>
      <c r="H12" s="107">
        <f>H23+H28</f>
        <v>80000</v>
      </c>
      <c r="I12" s="107">
        <f>I23+I28</f>
        <v>91949.75</v>
      </c>
      <c r="J12" s="108">
        <f>I12/H12*100</f>
        <v>114.9371875</v>
      </c>
      <c r="K12" s="107">
        <f>C12+G12</f>
        <v>249855400</v>
      </c>
      <c r="L12" s="107">
        <f>D12+H12</f>
        <v>262087520</v>
      </c>
      <c r="M12" s="107">
        <f>E12+I12</f>
        <v>264255858.36999997</v>
      </c>
      <c r="N12" s="108">
        <f>M12/L12*100</f>
        <v>100.82733369753736</v>
      </c>
      <c r="O12" s="41"/>
      <c r="P12" s="43"/>
      <c r="Q12" s="43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</row>
    <row r="13" spans="1:43" s="38" customFormat="1" ht="115.5">
      <c r="A13" s="105" t="s">
        <v>5</v>
      </c>
      <c r="B13" s="110" t="s">
        <v>106</v>
      </c>
      <c r="C13" s="107">
        <f>C14+C15</f>
        <v>153180000</v>
      </c>
      <c r="D13" s="107">
        <f>D14+D15</f>
        <v>166447000</v>
      </c>
      <c r="E13" s="107">
        <f>E14+E15</f>
        <v>168006636.32999998</v>
      </c>
      <c r="F13" s="108">
        <f t="shared" si="0"/>
        <v>100.9370167861241</v>
      </c>
      <c r="G13" s="107"/>
      <c r="H13" s="107"/>
      <c r="I13" s="107"/>
      <c r="J13" s="108"/>
      <c r="K13" s="107">
        <f aca="true" t="shared" si="1" ref="K13:M14">C13+G13</f>
        <v>153180000</v>
      </c>
      <c r="L13" s="107">
        <f t="shared" si="1"/>
        <v>166447000</v>
      </c>
      <c r="M13" s="107">
        <f t="shared" si="1"/>
        <v>168006636.32999998</v>
      </c>
      <c r="N13" s="108">
        <f>M13/L13*100</f>
        <v>100.9370167861241</v>
      </c>
      <c r="O13" s="41"/>
      <c r="P13" s="43"/>
      <c r="Q13" s="43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</row>
    <row r="14" spans="1:43" s="36" customFormat="1" ht="57.75">
      <c r="A14" s="105" t="s">
        <v>6</v>
      </c>
      <c r="B14" s="120" t="s">
        <v>80</v>
      </c>
      <c r="C14" s="107">
        <v>152500000</v>
      </c>
      <c r="D14" s="107">
        <v>164852600</v>
      </c>
      <c r="E14" s="107">
        <v>166411518.01</v>
      </c>
      <c r="F14" s="108">
        <f t="shared" si="0"/>
        <v>100.94564356886092</v>
      </c>
      <c r="G14" s="107"/>
      <c r="H14" s="107"/>
      <c r="I14" s="107"/>
      <c r="J14" s="108"/>
      <c r="K14" s="107">
        <f t="shared" si="1"/>
        <v>152500000</v>
      </c>
      <c r="L14" s="107">
        <f t="shared" si="1"/>
        <v>164852600</v>
      </c>
      <c r="M14" s="107">
        <f t="shared" si="1"/>
        <v>166411518.01</v>
      </c>
      <c r="N14" s="108">
        <f aca="true" t="shared" si="2" ref="N14:N77">M14/L14*100</f>
        <v>100.94564356886092</v>
      </c>
      <c r="O14" s="29"/>
      <c r="P14" s="46"/>
      <c r="Q14" s="46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</row>
    <row r="15" spans="1:43" s="36" customFormat="1" ht="57.75">
      <c r="A15" s="105" t="s">
        <v>43</v>
      </c>
      <c r="B15" s="110" t="s">
        <v>44</v>
      </c>
      <c r="C15" s="107">
        <v>680000</v>
      </c>
      <c r="D15" s="107">
        <v>1594400</v>
      </c>
      <c r="E15" s="107">
        <v>1595118.32</v>
      </c>
      <c r="F15" s="108">
        <f t="shared" si="0"/>
        <v>100.04505268439539</v>
      </c>
      <c r="G15" s="107"/>
      <c r="H15" s="107"/>
      <c r="I15" s="107"/>
      <c r="J15" s="108"/>
      <c r="K15" s="107">
        <f aca="true" t="shared" si="3" ref="K15:K78">C15+G15</f>
        <v>680000</v>
      </c>
      <c r="L15" s="107">
        <f aca="true" t="shared" si="4" ref="L15:L78">D15+H15</f>
        <v>1594400</v>
      </c>
      <c r="M15" s="107">
        <f aca="true" t="shared" si="5" ref="M15:M78">E15+I15</f>
        <v>1595118.32</v>
      </c>
      <c r="N15" s="108">
        <f t="shared" si="2"/>
        <v>100.04505268439539</v>
      </c>
      <c r="O15" s="29"/>
      <c r="P15" s="46"/>
      <c r="Q15" s="46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</row>
    <row r="16" spans="1:43" s="36" customFormat="1" ht="115.5">
      <c r="A16" s="105" t="s">
        <v>104</v>
      </c>
      <c r="B16" s="110" t="s">
        <v>105</v>
      </c>
      <c r="C16" s="107">
        <v>0</v>
      </c>
      <c r="D16" s="107">
        <v>2600</v>
      </c>
      <c r="E16" s="107">
        <v>2606</v>
      </c>
      <c r="F16" s="108">
        <f t="shared" si="0"/>
        <v>100.23076923076924</v>
      </c>
      <c r="G16" s="107"/>
      <c r="H16" s="107"/>
      <c r="I16" s="107"/>
      <c r="J16" s="108"/>
      <c r="K16" s="107">
        <f t="shared" si="3"/>
        <v>0</v>
      </c>
      <c r="L16" s="107">
        <f t="shared" si="4"/>
        <v>2600</v>
      </c>
      <c r="M16" s="107">
        <f t="shared" si="5"/>
        <v>2606</v>
      </c>
      <c r="N16" s="108">
        <f t="shared" si="2"/>
        <v>100.23076923076924</v>
      </c>
      <c r="O16" s="29"/>
      <c r="P16" s="46"/>
      <c r="Q16" s="46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</row>
    <row r="17" spans="1:43" s="38" customFormat="1" ht="57.75">
      <c r="A17" s="105" t="s">
        <v>86</v>
      </c>
      <c r="B17" s="120" t="s">
        <v>87</v>
      </c>
      <c r="C17" s="107">
        <f>C20+C18+C19</f>
        <v>24200000</v>
      </c>
      <c r="D17" s="107">
        <f>D18+D19+D20</f>
        <v>20086700</v>
      </c>
      <c r="E17" s="107">
        <f>E20+E18+E19</f>
        <v>19955206.950000003</v>
      </c>
      <c r="F17" s="108">
        <f t="shared" si="0"/>
        <v>99.34537255995262</v>
      </c>
      <c r="G17" s="107"/>
      <c r="H17" s="107"/>
      <c r="I17" s="107"/>
      <c r="J17" s="108"/>
      <c r="K17" s="107">
        <f t="shared" si="3"/>
        <v>24200000</v>
      </c>
      <c r="L17" s="107">
        <f t="shared" si="4"/>
        <v>20086700</v>
      </c>
      <c r="M17" s="107">
        <f t="shared" si="5"/>
        <v>19955206.950000003</v>
      </c>
      <c r="N17" s="108">
        <f t="shared" si="2"/>
        <v>99.34537255995262</v>
      </c>
      <c r="O17" s="41"/>
      <c r="P17" s="43"/>
      <c r="Q17" s="43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</row>
    <row r="18" spans="1:43" s="38" customFormat="1" ht="115.5">
      <c r="A18" s="105" t="s">
        <v>108</v>
      </c>
      <c r="B18" s="110" t="s">
        <v>109</v>
      </c>
      <c r="C18" s="107">
        <v>2200000</v>
      </c>
      <c r="D18" s="108">
        <v>2043700</v>
      </c>
      <c r="E18" s="107">
        <v>2058587.62</v>
      </c>
      <c r="F18" s="108">
        <f t="shared" si="0"/>
        <v>100.72846406028282</v>
      </c>
      <c r="G18" s="107"/>
      <c r="H18" s="107"/>
      <c r="I18" s="107"/>
      <c r="J18" s="108"/>
      <c r="K18" s="107">
        <f t="shared" si="3"/>
        <v>2200000</v>
      </c>
      <c r="L18" s="107">
        <f t="shared" si="4"/>
        <v>2043700</v>
      </c>
      <c r="M18" s="107">
        <f t="shared" si="5"/>
        <v>2058587.62</v>
      </c>
      <c r="N18" s="108">
        <f t="shared" si="2"/>
        <v>100.72846406028282</v>
      </c>
      <c r="O18" s="41"/>
      <c r="P18" s="43"/>
      <c r="Q18" s="43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</row>
    <row r="19" spans="1:43" s="38" customFormat="1" ht="115.5">
      <c r="A19" s="105" t="s">
        <v>110</v>
      </c>
      <c r="B19" s="110" t="s">
        <v>111</v>
      </c>
      <c r="C19" s="107">
        <v>8700000</v>
      </c>
      <c r="D19" s="107">
        <v>8393000</v>
      </c>
      <c r="E19" s="107">
        <v>8299318.15</v>
      </c>
      <c r="F19" s="108">
        <f t="shared" si="0"/>
        <v>98.88380972238771</v>
      </c>
      <c r="G19" s="107"/>
      <c r="H19" s="107"/>
      <c r="I19" s="107"/>
      <c r="J19" s="108"/>
      <c r="K19" s="107">
        <f t="shared" si="3"/>
        <v>8700000</v>
      </c>
      <c r="L19" s="107">
        <f t="shared" si="4"/>
        <v>8393000</v>
      </c>
      <c r="M19" s="107">
        <f t="shared" si="5"/>
        <v>8299318.15</v>
      </c>
      <c r="N19" s="108">
        <f t="shared" si="2"/>
        <v>98.88380972238771</v>
      </c>
      <c r="O19" s="41"/>
      <c r="P19" s="43"/>
      <c r="Q19" s="43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</row>
    <row r="20" spans="1:43" s="36" customFormat="1" ht="115.5">
      <c r="A20" s="105" t="s">
        <v>88</v>
      </c>
      <c r="B20" s="110" t="s">
        <v>89</v>
      </c>
      <c r="C20" s="107">
        <v>13300000</v>
      </c>
      <c r="D20" s="107">
        <v>9650000</v>
      </c>
      <c r="E20" s="107">
        <v>9597301.18</v>
      </c>
      <c r="F20" s="108">
        <f t="shared" si="0"/>
        <v>99.45389823834196</v>
      </c>
      <c r="G20" s="107"/>
      <c r="H20" s="107"/>
      <c r="I20" s="107"/>
      <c r="J20" s="108"/>
      <c r="K20" s="107">
        <f t="shared" si="3"/>
        <v>13300000</v>
      </c>
      <c r="L20" s="107">
        <f t="shared" si="4"/>
        <v>9650000</v>
      </c>
      <c r="M20" s="107">
        <f t="shared" si="5"/>
        <v>9597301.18</v>
      </c>
      <c r="N20" s="108">
        <f t="shared" si="2"/>
        <v>99.45389823834196</v>
      </c>
      <c r="O20" s="29"/>
      <c r="P20" s="46"/>
      <c r="Q20" s="46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</row>
    <row r="21" spans="1:43" s="36" customFormat="1" ht="115.5">
      <c r="A21" s="105" t="s">
        <v>244</v>
      </c>
      <c r="B21" s="110" t="s">
        <v>246</v>
      </c>
      <c r="C21" s="107">
        <f>C22</f>
        <v>0</v>
      </c>
      <c r="D21" s="107">
        <f>D22</f>
        <v>0</v>
      </c>
      <c r="E21" s="107">
        <f>E22</f>
        <v>40.8</v>
      </c>
      <c r="F21" s="108"/>
      <c r="G21" s="107"/>
      <c r="H21" s="107"/>
      <c r="I21" s="107"/>
      <c r="J21" s="108"/>
      <c r="K21" s="107">
        <f t="shared" si="3"/>
        <v>0</v>
      </c>
      <c r="L21" s="107">
        <f t="shared" si="4"/>
        <v>0</v>
      </c>
      <c r="M21" s="107">
        <f t="shared" si="5"/>
        <v>40.8</v>
      </c>
      <c r="N21" s="108"/>
      <c r="O21" s="29"/>
      <c r="P21" s="46"/>
      <c r="Q21" s="46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</row>
    <row r="22" spans="1:43" s="36" customFormat="1" ht="57.75">
      <c r="A22" s="105" t="s">
        <v>245</v>
      </c>
      <c r="B22" s="110" t="s">
        <v>247</v>
      </c>
      <c r="C22" s="107">
        <v>0</v>
      </c>
      <c r="D22" s="107">
        <v>0</v>
      </c>
      <c r="E22" s="107">
        <v>40.8</v>
      </c>
      <c r="F22" s="108"/>
      <c r="G22" s="107"/>
      <c r="H22" s="107"/>
      <c r="I22" s="107"/>
      <c r="J22" s="108"/>
      <c r="K22" s="107">
        <f t="shared" si="3"/>
        <v>0</v>
      </c>
      <c r="L22" s="107">
        <f t="shared" si="4"/>
        <v>0</v>
      </c>
      <c r="M22" s="107">
        <f t="shared" si="5"/>
        <v>40.8</v>
      </c>
      <c r="N22" s="108"/>
      <c r="O22" s="29"/>
      <c r="P22" s="46"/>
      <c r="Q22" s="46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</row>
    <row r="23" spans="1:43" s="38" customFormat="1" ht="57.75">
      <c r="A23" s="105" t="s">
        <v>67</v>
      </c>
      <c r="B23" s="110" t="s">
        <v>7</v>
      </c>
      <c r="C23" s="107">
        <f>C24+C25+C27+C26</f>
        <v>72395400</v>
      </c>
      <c r="D23" s="107">
        <f>D24+D25+D27+D26</f>
        <v>75471220</v>
      </c>
      <c r="E23" s="107">
        <f>E24+E25+E27+E26</f>
        <v>76199418.53999999</v>
      </c>
      <c r="F23" s="108">
        <f t="shared" si="0"/>
        <v>100.96486917794623</v>
      </c>
      <c r="G23" s="107"/>
      <c r="H23" s="107"/>
      <c r="I23" s="107"/>
      <c r="J23" s="108"/>
      <c r="K23" s="107">
        <f t="shared" si="3"/>
        <v>72395400</v>
      </c>
      <c r="L23" s="107">
        <f t="shared" si="4"/>
        <v>75471220</v>
      </c>
      <c r="M23" s="107">
        <f t="shared" si="5"/>
        <v>76199418.53999999</v>
      </c>
      <c r="N23" s="108">
        <f t="shared" si="2"/>
        <v>100.96486917794623</v>
      </c>
      <c r="O23" s="41"/>
      <c r="P23" s="43"/>
      <c r="Q23" s="43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</row>
    <row r="24" spans="1:43" s="37" customFormat="1" ht="57.75">
      <c r="A24" s="105" t="s">
        <v>97</v>
      </c>
      <c r="B24" s="110" t="s">
        <v>98</v>
      </c>
      <c r="C24" s="107">
        <v>44850000</v>
      </c>
      <c r="D24" s="107">
        <v>40335820</v>
      </c>
      <c r="E24" s="107">
        <v>40893344.35</v>
      </c>
      <c r="F24" s="108">
        <f t="shared" si="0"/>
        <v>101.38220655982697</v>
      </c>
      <c r="G24" s="107"/>
      <c r="H24" s="107"/>
      <c r="I24" s="107"/>
      <c r="J24" s="108"/>
      <c r="K24" s="107">
        <f t="shared" si="3"/>
        <v>44850000</v>
      </c>
      <c r="L24" s="107">
        <f t="shared" si="4"/>
        <v>40335820</v>
      </c>
      <c r="M24" s="107">
        <f t="shared" si="5"/>
        <v>40893344.35</v>
      </c>
      <c r="N24" s="108">
        <f t="shared" si="2"/>
        <v>101.38220655982697</v>
      </c>
      <c r="O24" s="41"/>
      <c r="P24" s="14"/>
      <c r="Q24" s="14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</row>
    <row r="25" spans="1:43" s="36" customFormat="1" ht="57.75">
      <c r="A25" s="105" t="s">
        <v>82</v>
      </c>
      <c r="B25" s="110" t="s">
        <v>83</v>
      </c>
      <c r="C25" s="107">
        <v>45400</v>
      </c>
      <c r="D25" s="107">
        <v>45400</v>
      </c>
      <c r="E25" s="107">
        <v>44232.64</v>
      </c>
      <c r="F25" s="108">
        <f t="shared" si="0"/>
        <v>97.42872246696035</v>
      </c>
      <c r="G25" s="107"/>
      <c r="H25" s="107"/>
      <c r="I25" s="107"/>
      <c r="J25" s="108"/>
      <c r="K25" s="107">
        <f t="shared" si="3"/>
        <v>45400</v>
      </c>
      <c r="L25" s="107">
        <f t="shared" si="4"/>
        <v>45400</v>
      </c>
      <c r="M25" s="107">
        <f t="shared" si="5"/>
        <v>44232.64</v>
      </c>
      <c r="N25" s="108">
        <f t="shared" si="2"/>
        <v>97.42872246696035</v>
      </c>
      <c r="O25" s="29"/>
      <c r="P25" s="46"/>
      <c r="Q25" s="46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</row>
    <row r="26" spans="1:43" s="36" customFormat="1" ht="115.5">
      <c r="A26" s="105" t="s">
        <v>99</v>
      </c>
      <c r="B26" s="110" t="s">
        <v>100</v>
      </c>
      <c r="C26" s="107">
        <v>0</v>
      </c>
      <c r="D26" s="107">
        <v>0</v>
      </c>
      <c r="E26" s="107">
        <v>70</v>
      </c>
      <c r="F26" s="108"/>
      <c r="G26" s="107"/>
      <c r="H26" s="107"/>
      <c r="I26" s="107"/>
      <c r="J26" s="108"/>
      <c r="K26" s="107">
        <f t="shared" si="3"/>
        <v>0</v>
      </c>
      <c r="L26" s="107">
        <f t="shared" si="4"/>
        <v>0</v>
      </c>
      <c r="M26" s="107">
        <f t="shared" si="5"/>
        <v>70</v>
      </c>
      <c r="N26" s="108"/>
      <c r="O26" s="29"/>
      <c r="P26" s="46"/>
      <c r="Q26" s="46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</row>
    <row r="27" spans="1:43" s="36" customFormat="1" ht="57.75">
      <c r="A27" s="105" t="s">
        <v>68</v>
      </c>
      <c r="B27" s="110" t="s">
        <v>69</v>
      </c>
      <c r="C27" s="107">
        <v>27500000</v>
      </c>
      <c r="D27" s="107">
        <v>35090000</v>
      </c>
      <c r="E27" s="107">
        <v>35261771.55</v>
      </c>
      <c r="F27" s="108">
        <f t="shared" si="0"/>
        <v>100.48951709888856</v>
      </c>
      <c r="G27" s="107"/>
      <c r="H27" s="107"/>
      <c r="I27" s="107"/>
      <c r="J27" s="108"/>
      <c r="K27" s="107">
        <f t="shared" si="3"/>
        <v>27500000</v>
      </c>
      <c r="L27" s="107">
        <f t="shared" si="4"/>
        <v>35090000</v>
      </c>
      <c r="M27" s="107">
        <f t="shared" si="5"/>
        <v>35261771.55</v>
      </c>
      <c r="N27" s="108">
        <f t="shared" si="2"/>
        <v>100.48951709888856</v>
      </c>
      <c r="O27" s="29"/>
      <c r="P27" s="46"/>
      <c r="Q27" s="46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</row>
    <row r="28" spans="1:43" s="36" customFormat="1" ht="57.75">
      <c r="A28" s="105" t="s">
        <v>70</v>
      </c>
      <c r="B28" s="110" t="s">
        <v>73</v>
      </c>
      <c r="C28" s="107"/>
      <c r="D28" s="107"/>
      <c r="E28" s="107"/>
      <c r="F28" s="108"/>
      <c r="G28" s="107">
        <f>G29</f>
        <v>80000</v>
      </c>
      <c r="H28" s="107">
        <f>H29</f>
        <v>80000</v>
      </c>
      <c r="I28" s="107">
        <f>I29</f>
        <v>91949.75</v>
      </c>
      <c r="J28" s="108">
        <f>I28/H28*100</f>
        <v>114.9371875</v>
      </c>
      <c r="K28" s="107">
        <f t="shared" si="3"/>
        <v>80000</v>
      </c>
      <c r="L28" s="107">
        <f t="shared" si="4"/>
        <v>80000</v>
      </c>
      <c r="M28" s="107">
        <f t="shared" si="5"/>
        <v>91949.75</v>
      </c>
      <c r="N28" s="108">
        <f t="shared" si="2"/>
        <v>114.9371875</v>
      </c>
      <c r="O28" s="59"/>
      <c r="P28" s="59"/>
      <c r="Q28" s="46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</row>
    <row r="29" spans="1:43" s="36" customFormat="1" ht="57.75">
      <c r="A29" s="105" t="s">
        <v>71</v>
      </c>
      <c r="B29" s="110" t="s">
        <v>72</v>
      </c>
      <c r="C29" s="107"/>
      <c r="D29" s="107"/>
      <c r="E29" s="107"/>
      <c r="F29" s="108"/>
      <c r="G29" s="107">
        <v>80000</v>
      </c>
      <c r="H29" s="107">
        <v>80000</v>
      </c>
      <c r="I29" s="107">
        <v>91949.75</v>
      </c>
      <c r="J29" s="108">
        <f>I29/H29*100</f>
        <v>114.9371875</v>
      </c>
      <c r="K29" s="107">
        <f t="shared" si="3"/>
        <v>80000</v>
      </c>
      <c r="L29" s="107">
        <f t="shared" si="4"/>
        <v>80000</v>
      </c>
      <c r="M29" s="107">
        <f t="shared" si="5"/>
        <v>91949.75</v>
      </c>
      <c r="N29" s="108">
        <f t="shared" si="2"/>
        <v>114.9371875</v>
      </c>
      <c r="O29" s="29"/>
      <c r="P29" s="46"/>
      <c r="Q29" s="46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</row>
    <row r="30" spans="1:43" s="40" customFormat="1" ht="57.75">
      <c r="A30" s="105" t="s">
        <v>9</v>
      </c>
      <c r="B30" s="102" t="s">
        <v>8</v>
      </c>
      <c r="C30" s="107">
        <f>C31+C35+C40</f>
        <v>8430000</v>
      </c>
      <c r="D30" s="107">
        <f>D31+D35+D40</f>
        <v>11884500</v>
      </c>
      <c r="E30" s="107">
        <f>E31+E35+E40+E43</f>
        <v>11982073.07</v>
      </c>
      <c r="F30" s="108">
        <f t="shared" si="0"/>
        <v>100.82101114897554</v>
      </c>
      <c r="G30" s="107">
        <f>G40+G43</f>
        <v>11438000</v>
      </c>
      <c r="H30" s="107">
        <f>H40+H43</f>
        <v>10279955.12</v>
      </c>
      <c r="I30" s="107">
        <f>I40+I43</f>
        <v>14498541.969999999</v>
      </c>
      <c r="J30" s="108">
        <f>I30/H30*100</f>
        <v>141.03701621996964</v>
      </c>
      <c r="K30" s="107">
        <f t="shared" si="3"/>
        <v>19868000</v>
      </c>
      <c r="L30" s="107">
        <f t="shared" si="4"/>
        <v>22164455.119999997</v>
      </c>
      <c r="M30" s="107">
        <f t="shared" si="5"/>
        <v>26480615.04</v>
      </c>
      <c r="N30" s="108">
        <f t="shared" si="2"/>
        <v>119.47334097153299</v>
      </c>
      <c r="O30" s="41"/>
      <c r="P30" s="43"/>
      <c r="Q30" s="43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</row>
    <row r="31" spans="1:43" s="38" customFormat="1" ht="57.75">
      <c r="A31" s="105" t="s">
        <v>11</v>
      </c>
      <c r="B31" s="110" t="s">
        <v>10</v>
      </c>
      <c r="C31" s="107">
        <f>C32+C34+C33</f>
        <v>375000</v>
      </c>
      <c r="D31" s="107">
        <f>D32+D34+D33</f>
        <v>1993400</v>
      </c>
      <c r="E31" s="107">
        <f>E32+E34+E33</f>
        <v>1993597.53</v>
      </c>
      <c r="F31" s="108">
        <f t="shared" si="0"/>
        <v>100.0099092003612</v>
      </c>
      <c r="G31" s="107"/>
      <c r="H31" s="107"/>
      <c r="I31" s="107"/>
      <c r="J31" s="108"/>
      <c r="K31" s="107">
        <f t="shared" si="3"/>
        <v>375000</v>
      </c>
      <c r="L31" s="107">
        <f t="shared" si="4"/>
        <v>1993400</v>
      </c>
      <c r="M31" s="107">
        <f t="shared" si="5"/>
        <v>1993597.53</v>
      </c>
      <c r="N31" s="108">
        <f t="shared" si="2"/>
        <v>100.0099092003612</v>
      </c>
      <c r="O31" s="41"/>
      <c r="P31" s="43"/>
      <c r="Q31" s="43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</row>
    <row r="32" spans="1:43" s="38" customFormat="1" ht="115.5">
      <c r="A32" s="105" t="s">
        <v>74</v>
      </c>
      <c r="B32" s="121" t="s">
        <v>78</v>
      </c>
      <c r="C32" s="107">
        <v>375000</v>
      </c>
      <c r="D32" s="107">
        <v>1178300</v>
      </c>
      <c r="E32" s="107">
        <v>1178365.25</v>
      </c>
      <c r="F32" s="108">
        <f t="shared" si="0"/>
        <v>100.0055376389714</v>
      </c>
      <c r="G32" s="107"/>
      <c r="H32" s="107"/>
      <c r="I32" s="107"/>
      <c r="J32" s="108"/>
      <c r="K32" s="107">
        <f t="shared" si="3"/>
        <v>375000</v>
      </c>
      <c r="L32" s="107">
        <f t="shared" si="4"/>
        <v>1178300</v>
      </c>
      <c r="M32" s="107">
        <f t="shared" si="5"/>
        <v>1178365.25</v>
      </c>
      <c r="N32" s="108">
        <f t="shared" si="2"/>
        <v>100.0055376389714</v>
      </c>
      <c r="O32" s="41"/>
      <c r="P32" s="43"/>
      <c r="Q32" s="43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</row>
    <row r="33" spans="1:43" s="38" customFormat="1" ht="115.5">
      <c r="A33" s="105" t="s">
        <v>242</v>
      </c>
      <c r="B33" s="121" t="s">
        <v>243</v>
      </c>
      <c r="C33" s="107">
        <v>0</v>
      </c>
      <c r="D33" s="107">
        <v>345700</v>
      </c>
      <c r="E33" s="107">
        <v>345753.41</v>
      </c>
      <c r="F33" s="108">
        <f t="shared" si="0"/>
        <v>100.0154498119757</v>
      </c>
      <c r="G33" s="107"/>
      <c r="H33" s="107"/>
      <c r="I33" s="107"/>
      <c r="J33" s="108"/>
      <c r="K33" s="107">
        <f t="shared" si="3"/>
        <v>0</v>
      </c>
      <c r="L33" s="107">
        <f t="shared" si="4"/>
        <v>345700</v>
      </c>
      <c r="M33" s="107">
        <f t="shared" si="5"/>
        <v>345753.41</v>
      </c>
      <c r="N33" s="108">
        <f t="shared" si="2"/>
        <v>100.0154498119757</v>
      </c>
      <c r="O33" s="41"/>
      <c r="P33" s="43"/>
      <c r="Q33" s="43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</row>
    <row r="34" spans="1:43" s="36" customFormat="1" ht="57.75">
      <c r="A34" s="105" t="s">
        <v>58</v>
      </c>
      <c r="B34" s="110" t="s">
        <v>59</v>
      </c>
      <c r="C34" s="107">
        <v>0</v>
      </c>
      <c r="D34" s="107">
        <v>469400</v>
      </c>
      <c r="E34" s="107">
        <v>469478.87</v>
      </c>
      <c r="F34" s="108">
        <f t="shared" si="0"/>
        <v>100.01680230080953</v>
      </c>
      <c r="G34" s="107"/>
      <c r="H34" s="107"/>
      <c r="I34" s="107"/>
      <c r="J34" s="108"/>
      <c r="K34" s="107">
        <f t="shared" si="3"/>
        <v>0</v>
      </c>
      <c r="L34" s="107">
        <f t="shared" si="4"/>
        <v>469400</v>
      </c>
      <c r="M34" s="107">
        <f t="shared" si="5"/>
        <v>469478.87</v>
      </c>
      <c r="N34" s="108">
        <f t="shared" si="2"/>
        <v>100.01680230080953</v>
      </c>
      <c r="O34" s="29"/>
      <c r="P34" s="46"/>
      <c r="Q34" s="46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</row>
    <row r="35" spans="1:43" s="38" customFormat="1" ht="115.5">
      <c r="A35" s="105" t="s">
        <v>12</v>
      </c>
      <c r="B35" s="110" t="s">
        <v>79</v>
      </c>
      <c r="C35" s="107">
        <f>C36+C37+C38+C39</f>
        <v>7506200</v>
      </c>
      <c r="D35" s="107">
        <f>D36+D37+D38+D39</f>
        <v>9130300</v>
      </c>
      <c r="E35" s="107">
        <f>E36+E37+E38+E39</f>
        <v>9212043.58</v>
      </c>
      <c r="F35" s="108">
        <f t="shared" si="0"/>
        <v>100.89530004490544</v>
      </c>
      <c r="G35" s="107"/>
      <c r="H35" s="107"/>
      <c r="I35" s="107"/>
      <c r="J35" s="108"/>
      <c r="K35" s="107">
        <f t="shared" si="3"/>
        <v>7506200</v>
      </c>
      <c r="L35" s="107">
        <f t="shared" si="4"/>
        <v>9130300</v>
      </c>
      <c r="M35" s="107">
        <f t="shared" si="5"/>
        <v>9212043.58</v>
      </c>
      <c r="N35" s="108">
        <f t="shared" si="2"/>
        <v>100.89530004490544</v>
      </c>
      <c r="O35" s="41"/>
      <c r="P35" s="43"/>
      <c r="Q35" s="43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</row>
    <row r="36" spans="1:43" s="37" customFormat="1" ht="57.75">
      <c r="A36" s="105" t="s">
        <v>102</v>
      </c>
      <c r="B36" s="110" t="s">
        <v>103</v>
      </c>
      <c r="C36" s="107">
        <v>6300000</v>
      </c>
      <c r="D36" s="107">
        <v>7531400</v>
      </c>
      <c r="E36" s="107">
        <v>7568216.94</v>
      </c>
      <c r="F36" s="108">
        <f t="shared" si="0"/>
        <v>100.48884589850493</v>
      </c>
      <c r="G36" s="107"/>
      <c r="H36" s="107"/>
      <c r="I36" s="107"/>
      <c r="J36" s="108"/>
      <c r="K36" s="107">
        <f t="shared" si="3"/>
        <v>6300000</v>
      </c>
      <c r="L36" s="107">
        <f t="shared" si="4"/>
        <v>7531400</v>
      </c>
      <c r="M36" s="107">
        <f t="shared" si="5"/>
        <v>7568216.94</v>
      </c>
      <c r="N36" s="108">
        <f t="shared" si="2"/>
        <v>100.48884589850493</v>
      </c>
      <c r="O36" s="41"/>
      <c r="P36" s="14"/>
      <c r="Q36" s="14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</row>
    <row r="37" spans="1:43" s="36" customFormat="1" ht="115.5">
      <c r="A37" s="105" t="s">
        <v>31</v>
      </c>
      <c r="B37" s="110" t="s">
        <v>75</v>
      </c>
      <c r="C37" s="107">
        <v>1100000</v>
      </c>
      <c r="D37" s="107">
        <v>1471700</v>
      </c>
      <c r="E37" s="107">
        <v>1509963.3</v>
      </c>
      <c r="F37" s="108">
        <f t="shared" si="0"/>
        <v>102.59993884623225</v>
      </c>
      <c r="G37" s="107"/>
      <c r="H37" s="107"/>
      <c r="I37" s="107"/>
      <c r="J37" s="108"/>
      <c r="K37" s="107">
        <f t="shared" si="3"/>
        <v>1100000</v>
      </c>
      <c r="L37" s="107">
        <f t="shared" si="4"/>
        <v>1471700</v>
      </c>
      <c r="M37" s="107">
        <f t="shared" si="5"/>
        <v>1509963.3</v>
      </c>
      <c r="N37" s="108">
        <f t="shared" si="2"/>
        <v>102.59993884623225</v>
      </c>
      <c r="O37" s="29"/>
      <c r="P37" s="46"/>
      <c r="Q37" s="46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</row>
    <row r="38" spans="1:43" s="36" customFormat="1" ht="57.75">
      <c r="A38" s="105" t="s">
        <v>14</v>
      </c>
      <c r="B38" s="120" t="s">
        <v>13</v>
      </c>
      <c r="C38" s="107">
        <v>100000</v>
      </c>
      <c r="D38" s="107">
        <v>121000</v>
      </c>
      <c r="E38" s="107">
        <v>127590.34</v>
      </c>
      <c r="F38" s="108">
        <f t="shared" si="0"/>
        <v>105.44656198347107</v>
      </c>
      <c r="G38" s="107"/>
      <c r="H38" s="107"/>
      <c r="I38" s="107"/>
      <c r="J38" s="108"/>
      <c r="K38" s="107">
        <f t="shared" si="3"/>
        <v>100000</v>
      </c>
      <c r="L38" s="107">
        <f t="shared" si="4"/>
        <v>121000</v>
      </c>
      <c r="M38" s="107">
        <f t="shared" si="5"/>
        <v>127590.34</v>
      </c>
      <c r="N38" s="108">
        <f t="shared" si="2"/>
        <v>105.44656198347107</v>
      </c>
      <c r="O38" s="29"/>
      <c r="P38" s="46"/>
      <c r="Q38" s="46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</row>
    <row r="39" spans="1:43" s="36" customFormat="1" ht="57.75">
      <c r="A39" s="105" t="s">
        <v>90</v>
      </c>
      <c r="B39" s="120" t="s">
        <v>91</v>
      </c>
      <c r="C39" s="107">
        <v>6200</v>
      </c>
      <c r="D39" s="107">
        <v>6200</v>
      </c>
      <c r="E39" s="107">
        <v>6273</v>
      </c>
      <c r="F39" s="108">
        <f t="shared" si="0"/>
        <v>101.1774193548387</v>
      </c>
      <c r="G39" s="107"/>
      <c r="H39" s="107"/>
      <c r="I39" s="107"/>
      <c r="J39" s="108"/>
      <c r="K39" s="107">
        <f t="shared" si="3"/>
        <v>6200</v>
      </c>
      <c r="L39" s="107">
        <f t="shared" si="4"/>
        <v>6200</v>
      </c>
      <c r="M39" s="107">
        <f t="shared" si="5"/>
        <v>6273</v>
      </c>
      <c r="N39" s="108">
        <f t="shared" si="2"/>
        <v>101.1774193548387</v>
      </c>
      <c r="O39" s="29"/>
      <c r="P39" s="46"/>
      <c r="Q39" s="46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</row>
    <row r="40" spans="1:43" s="38" customFormat="1" ht="57.75">
      <c r="A40" s="105" t="s">
        <v>51</v>
      </c>
      <c r="B40" s="110" t="s">
        <v>46</v>
      </c>
      <c r="C40" s="107">
        <f>C41</f>
        <v>548800</v>
      </c>
      <c r="D40" s="107">
        <f>D41</f>
        <v>760800</v>
      </c>
      <c r="E40" s="107">
        <f>E41</f>
        <v>776431.96</v>
      </c>
      <c r="F40" s="108">
        <f t="shared" si="0"/>
        <v>102.05467402733963</v>
      </c>
      <c r="G40" s="107">
        <f>G41+G42</f>
        <v>300000</v>
      </c>
      <c r="H40" s="107">
        <f>H41+H42</f>
        <v>583626</v>
      </c>
      <c r="I40" s="107">
        <f>I41+I42</f>
        <v>596473.21</v>
      </c>
      <c r="J40" s="108">
        <f>I40/H40*100</f>
        <v>102.20127444630636</v>
      </c>
      <c r="K40" s="107">
        <f t="shared" si="3"/>
        <v>848800</v>
      </c>
      <c r="L40" s="107">
        <f t="shared" si="4"/>
        <v>1344426</v>
      </c>
      <c r="M40" s="107">
        <f t="shared" si="5"/>
        <v>1372905.17</v>
      </c>
      <c r="N40" s="108">
        <f t="shared" si="2"/>
        <v>102.11831443307405</v>
      </c>
      <c r="O40" s="41"/>
      <c r="P40" s="43"/>
      <c r="Q40" s="43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</row>
    <row r="41" spans="1:43" s="36" customFormat="1" ht="57.75">
      <c r="A41" s="105" t="s">
        <v>62</v>
      </c>
      <c r="B41" s="110" t="s">
        <v>59</v>
      </c>
      <c r="C41" s="107">
        <v>548800</v>
      </c>
      <c r="D41" s="107">
        <v>760800</v>
      </c>
      <c r="E41" s="107">
        <v>776431.96</v>
      </c>
      <c r="F41" s="108">
        <f t="shared" si="0"/>
        <v>102.05467402733963</v>
      </c>
      <c r="G41" s="107">
        <v>0</v>
      </c>
      <c r="H41" s="107">
        <v>0</v>
      </c>
      <c r="I41" s="107">
        <v>16.73</v>
      </c>
      <c r="J41" s="108"/>
      <c r="K41" s="107">
        <f t="shared" si="3"/>
        <v>548800</v>
      </c>
      <c r="L41" s="107">
        <f t="shared" si="4"/>
        <v>760800</v>
      </c>
      <c r="M41" s="107">
        <f t="shared" si="5"/>
        <v>776448.69</v>
      </c>
      <c r="N41" s="108">
        <f t="shared" si="2"/>
        <v>102.05687302839117</v>
      </c>
      <c r="O41" s="29"/>
      <c r="P41" s="46"/>
      <c r="Q41" s="46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</row>
    <row r="42" spans="1:43" s="36" customFormat="1" ht="57.75">
      <c r="A42" s="105" t="s">
        <v>84</v>
      </c>
      <c r="B42" s="110" t="s">
        <v>85</v>
      </c>
      <c r="C42" s="107"/>
      <c r="D42" s="107"/>
      <c r="E42" s="107"/>
      <c r="F42" s="108"/>
      <c r="G42" s="107">
        <v>300000</v>
      </c>
      <c r="H42" s="107">
        <v>583626</v>
      </c>
      <c r="I42" s="107">
        <v>596456.48</v>
      </c>
      <c r="J42" s="108">
        <f>I42/H42*100</f>
        <v>102.19840788450136</v>
      </c>
      <c r="K42" s="107">
        <f t="shared" si="3"/>
        <v>300000</v>
      </c>
      <c r="L42" s="107">
        <f t="shared" si="4"/>
        <v>583626</v>
      </c>
      <c r="M42" s="107">
        <f t="shared" si="5"/>
        <v>596456.48</v>
      </c>
      <c r="N42" s="108">
        <f t="shared" si="2"/>
        <v>102.19840788450136</v>
      </c>
      <c r="O42" s="29"/>
      <c r="P42" s="46"/>
      <c r="Q42" s="46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</row>
    <row r="43" spans="1:43" s="38" customFormat="1" ht="57.75">
      <c r="A43" s="105" t="s">
        <v>60</v>
      </c>
      <c r="B43" s="110" t="s">
        <v>61</v>
      </c>
      <c r="C43" s="107"/>
      <c r="D43" s="107"/>
      <c r="E43" s="107"/>
      <c r="F43" s="108"/>
      <c r="G43" s="107">
        <v>11138000</v>
      </c>
      <c r="H43" s="107">
        <v>9696329.12</v>
      </c>
      <c r="I43" s="107">
        <v>13902068.76</v>
      </c>
      <c r="J43" s="108">
        <f>I43/H43*100</f>
        <v>143.37455533893842</v>
      </c>
      <c r="K43" s="107">
        <f t="shared" si="3"/>
        <v>11138000</v>
      </c>
      <c r="L43" s="107">
        <f t="shared" si="4"/>
        <v>9696329.12</v>
      </c>
      <c r="M43" s="107">
        <f t="shared" si="5"/>
        <v>13902068.76</v>
      </c>
      <c r="N43" s="108">
        <f t="shared" si="2"/>
        <v>143.37455533893842</v>
      </c>
      <c r="O43" s="41"/>
      <c r="P43" s="43"/>
      <c r="Q43" s="43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s="38" customFormat="1" ht="57.75">
      <c r="A44" s="105" t="s">
        <v>15</v>
      </c>
      <c r="B44" s="102" t="s">
        <v>16</v>
      </c>
      <c r="C44" s="107">
        <f>C45+C46</f>
        <v>0</v>
      </c>
      <c r="D44" s="107">
        <f>D45+D46</f>
        <v>5900</v>
      </c>
      <c r="E44" s="107">
        <f>E45+E46</f>
        <v>5990.62</v>
      </c>
      <c r="F44" s="108">
        <f t="shared" si="0"/>
        <v>101.53593220338983</v>
      </c>
      <c r="G44" s="107">
        <f>G48+G47</f>
        <v>1700000</v>
      </c>
      <c r="H44" s="107">
        <f>H48+H47</f>
        <v>10859165</v>
      </c>
      <c r="I44" s="107">
        <f>I48+I47</f>
        <v>10869941.44</v>
      </c>
      <c r="J44" s="108">
        <f>I44/H44*100</f>
        <v>100.09923820109556</v>
      </c>
      <c r="K44" s="107">
        <f t="shared" si="3"/>
        <v>1700000</v>
      </c>
      <c r="L44" s="107">
        <f t="shared" si="4"/>
        <v>10865065</v>
      </c>
      <c r="M44" s="107">
        <f t="shared" si="5"/>
        <v>10875932.059999999</v>
      </c>
      <c r="N44" s="108">
        <f t="shared" si="2"/>
        <v>100.10001836160205</v>
      </c>
      <c r="O44" s="41"/>
      <c r="P44" s="43"/>
      <c r="Q44" s="43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s="38" customFormat="1" ht="231">
      <c r="A45" s="105" t="s">
        <v>144</v>
      </c>
      <c r="B45" s="121" t="s">
        <v>101</v>
      </c>
      <c r="C45" s="107">
        <v>0</v>
      </c>
      <c r="D45" s="107">
        <v>5900</v>
      </c>
      <c r="E45" s="107">
        <v>5935.42</v>
      </c>
      <c r="F45" s="108">
        <f t="shared" si="0"/>
        <v>100.60033898305085</v>
      </c>
      <c r="G45" s="107"/>
      <c r="H45" s="107"/>
      <c r="I45" s="107"/>
      <c r="J45" s="108"/>
      <c r="K45" s="107">
        <f t="shared" si="3"/>
        <v>0</v>
      </c>
      <c r="L45" s="107">
        <f t="shared" si="4"/>
        <v>5900</v>
      </c>
      <c r="M45" s="107">
        <f t="shared" si="5"/>
        <v>5935.42</v>
      </c>
      <c r="N45" s="108">
        <f t="shared" si="2"/>
        <v>100.60033898305085</v>
      </c>
      <c r="O45" s="41"/>
      <c r="P45" s="43"/>
      <c r="Q45" s="43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</row>
    <row r="46" spans="1:43" s="38" customFormat="1" ht="115.5">
      <c r="A46" s="105" t="s">
        <v>288</v>
      </c>
      <c r="B46" s="121" t="s">
        <v>289</v>
      </c>
      <c r="C46" s="107">
        <v>0</v>
      </c>
      <c r="D46" s="107">
        <v>0</v>
      </c>
      <c r="E46" s="107">
        <v>55.2</v>
      </c>
      <c r="F46" s="108"/>
      <c r="G46" s="107"/>
      <c r="H46" s="107"/>
      <c r="I46" s="107"/>
      <c r="J46" s="108"/>
      <c r="K46" s="107">
        <f t="shared" si="3"/>
        <v>0</v>
      </c>
      <c r="L46" s="107">
        <f t="shared" si="4"/>
        <v>0</v>
      </c>
      <c r="M46" s="107">
        <f t="shared" si="5"/>
        <v>55.2</v>
      </c>
      <c r="N46" s="108"/>
      <c r="O46" s="41"/>
      <c r="P46" s="43"/>
      <c r="Q46" s="43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</row>
    <row r="47" spans="1:43" s="38" customFormat="1" ht="173.25">
      <c r="A47" s="105" t="s">
        <v>47</v>
      </c>
      <c r="B47" s="121" t="s">
        <v>81</v>
      </c>
      <c r="C47" s="107"/>
      <c r="D47" s="107"/>
      <c r="E47" s="107"/>
      <c r="F47" s="108"/>
      <c r="G47" s="107">
        <v>800000</v>
      </c>
      <c r="H47" s="107">
        <v>1345626</v>
      </c>
      <c r="I47" s="107">
        <v>1345717.34</v>
      </c>
      <c r="J47" s="108">
        <f>I47/H47*100</f>
        <v>100.00678791878279</v>
      </c>
      <c r="K47" s="107">
        <f t="shared" si="3"/>
        <v>800000</v>
      </c>
      <c r="L47" s="107">
        <f t="shared" si="4"/>
        <v>1345626</v>
      </c>
      <c r="M47" s="107">
        <f t="shared" si="5"/>
        <v>1345717.34</v>
      </c>
      <c r="N47" s="108">
        <f t="shared" si="2"/>
        <v>100.00678791878279</v>
      </c>
      <c r="O47" s="41"/>
      <c r="P47" s="43"/>
      <c r="Q47" s="43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</row>
    <row r="48" spans="1:43" s="38" customFormat="1" ht="57.75">
      <c r="A48" s="105" t="s">
        <v>17</v>
      </c>
      <c r="B48" s="110" t="s">
        <v>76</v>
      </c>
      <c r="C48" s="107"/>
      <c r="D48" s="107"/>
      <c r="E48" s="107"/>
      <c r="F48" s="108"/>
      <c r="G48" s="107">
        <f>G49</f>
        <v>900000</v>
      </c>
      <c r="H48" s="107">
        <f>H49</f>
        <v>9513539</v>
      </c>
      <c r="I48" s="107">
        <f>I49</f>
        <v>9524224.1</v>
      </c>
      <c r="J48" s="108">
        <f>I48/H48*100</f>
        <v>100.11231467070245</v>
      </c>
      <c r="K48" s="107">
        <f t="shared" si="3"/>
        <v>900000</v>
      </c>
      <c r="L48" s="107">
        <f t="shared" si="4"/>
        <v>9513539</v>
      </c>
      <c r="M48" s="107">
        <f t="shared" si="5"/>
        <v>9524224.1</v>
      </c>
      <c r="N48" s="108">
        <f t="shared" si="2"/>
        <v>100.11231467070245</v>
      </c>
      <c r="O48" s="41"/>
      <c r="P48" s="43"/>
      <c r="Q48" s="43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</row>
    <row r="49" spans="1:43" s="36" customFormat="1" ht="57.75">
      <c r="A49" s="105" t="s">
        <v>18</v>
      </c>
      <c r="B49" s="110" t="s">
        <v>77</v>
      </c>
      <c r="C49" s="109"/>
      <c r="D49" s="109"/>
      <c r="E49" s="109"/>
      <c r="F49" s="108"/>
      <c r="G49" s="107">
        <v>900000</v>
      </c>
      <c r="H49" s="107">
        <v>9513539</v>
      </c>
      <c r="I49" s="107">
        <v>9524224.1</v>
      </c>
      <c r="J49" s="108">
        <f>I49/H49*100</f>
        <v>100.11231467070245</v>
      </c>
      <c r="K49" s="107">
        <f t="shared" si="3"/>
        <v>900000</v>
      </c>
      <c r="L49" s="107">
        <f t="shared" si="4"/>
        <v>9513539</v>
      </c>
      <c r="M49" s="107">
        <f t="shared" si="5"/>
        <v>9524224.1</v>
      </c>
      <c r="N49" s="108">
        <f t="shared" si="2"/>
        <v>100.11231467070245</v>
      </c>
      <c r="O49" s="29"/>
      <c r="P49" s="46"/>
      <c r="Q49" s="46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</row>
    <row r="50" spans="1:43" s="113" customFormat="1" ht="98.25" customHeight="1">
      <c r="A50" s="114"/>
      <c r="B50" s="118" t="s">
        <v>42</v>
      </c>
      <c r="C50" s="115">
        <f>C12+C30</f>
        <v>258205400</v>
      </c>
      <c r="D50" s="115">
        <f>D12+D30+D44</f>
        <v>273897920</v>
      </c>
      <c r="E50" s="115">
        <f>E12+E30+E44</f>
        <v>276151972.31</v>
      </c>
      <c r="F50" s="108">
        <f t="shared" si="0"/>
        <v>100.82295342366967</v>
      </c>
      <c r="G50" s="115">
        <f>G12+G30+G44</f>
        <v>13218000</v>
      </c>
      <c r="H50" s="115">
        <f>H12+H30+H44</f>
        <v>21219120.119999997</v>
      </c>
      <c r="I50" s="115">
        <f>I12+I30+I44</f>
        <v>25460433.159999996</v>
      </c>
      <c r="J50" s="108">
        <f>I50/H50*100</f>
        <v>119.98816640847593</v>
      </c>
      <c r="K50" s="107">
        <f t="shared" si="3"/>
        <v>271423400</v>
      </c>
      <c r="L50" s="107">
        <f t="shared" si="4"/>
        <v>295117040.12</v>
      </c>
      <c r="M50" s="107">
        <f t="shared" si="5"/>
        <v>301612405.47</v>
      </c>
      <c r="N50" s="108">
        <f t="shared" si="2"/>
        <v>102.20094554599723</v>
      </c>
      <c r="O50" s="111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</row>
    <row r="51" spans="1:43" s="36" customFormat="1" ht="57.75">
      <c r="A51" s="105" t="s">
        <v>34</v>
      </c>
      <c r="B51" s="102" t="s">
        <v>33</v>
      </c>
      <c r="C51" s="109">
        <f>C52+C54+C58+C60</f>
        <v>538903100</v>
      </c>
      <c r="D51" s="109">
        <f>D52+D54+D58+D60</f>
        <v>638033728.95</v>
      </c>
      <c r="E51" s="109">
        <f>E52+E54+E58+E60</f>
        <v>629580369.04</v>
      </c>
      <c r="F51" s="108">
        <f t="shared" si="0"/>
        <v>98.67509200118438</v>
      </c>
      <c r="G51" s="109">
        <f>G60</f>
        <v>0</v>
      </c>
      <c r="H51" s="109">
        <f>H60</f>
        <v>16128352.58</v>
      </c>
      <c r="I51" s="109">
        <f>I60</f>
        <v>15665526.360000001</v>
      </c>
      <c r="J51" s="108">
        <f>I51/H51*100</f>
        <v>97.13035650910852</v>
      </c>
      <c r="K51" s="107">
        <f t="shared" si="3"/>
        <v>538903100</v>
      </c>
      <c r="L51" s="107">
        <f t="shared" si="4"/>
        <v>654162081.5300001</v>
      </c>
      <c r="M51" s="107">
        <f t="shared" si="5"/>
        <v>645245895.4</v>
      </c>
      <c r="N51" s="108">
        <f t="shared" si="2"/>
        <v>98.63700657960084</v>
      </c>
      <c r="O51" s="29"/>
      <c r="P51" s="46"/>
      <c r="Q51" s="46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</row>
    <row r="52" spans="1:43" s="38" customFormat="1" ht="57.75">
      <c r="A52" s="105" t="s">
        <v>19</v>
      </c>
      <c r="B52" s="110" t="s">
        <v>163</v>
      </c>
      <c r="C52" s="109">
        <f>C53</f>
        <v>28123300</v>
      </c>
      <c r="D52" s="109">
        <f>D53</f>
        <v>28123300</v>
      </c>
      <c r="E52" s="109">
        <f>E53</f>
        <v>28123300</v>
      </c>
      <c r="F52" s="108">
        <f t="shared" si="0"/>
        <v>100</v>
      </c>
      <c r="G52" s="109"/>
      <c r="H52" s="109"/>
      <c r="I52" s="109"/>
      <c r="J52" s="108"/>
      <c r="K52" s="107">
        <f t="shared" si="3"/>
        <v>28123300</v>
      </c>
      <c r="L52" s="107">
        <f t="shared" si="4"/>
        <v>28123300</v>
      </c>
      <c r="M52" s="107">
        <f t="shared" si="5"/>
        <v>28123300</v>
      </c>
      <c r="N52" s="108">
        <f t="shared" si="2"/>
        <v>100</v>
      </c>
      <c r="O52" s="41"/>
      <c r="P52" s="43"/>
      <c r="Q52" s="43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</row>
    <row r="53" spans="1:43" s="37" customFormat="1" ht="57.75">
      <c r="A53" s="105" t="s">
        <v>65</v>
      </c>
      <c r="B53" s="110" t="s">
        <v>92</v>
      </c>
      <c r="C53" s="109">
        <v>28123300</v>
      </c>
      <c r="D53" s="109">
        <v>28123300</v>
      </c>
      <c r="E53" s="109">
        <v>28123300</v>
      </c>
      <c r="F53" s="108">
        <f t="shared" si="0"/>
        <v>100</v>
      </c>
      <c r="G53" s="109"/>
      <c r="H53" s="109"/>
      <c r="I53" s="109"/>
      <c r="J53" s="108"/>
      <c r="K53" s="107">
        <f t="shared" si="3"/>
        <v>28123300</v>
      </c>
      <c r="L53" s="107">
        <f t="shared" si="4"/>
        <v>28123300</v>
      </c>
      <c r="M53" s="107">
        <f t="shared" si="5"/>
        <v>28123300</v>
      </c>
      <c r="N53" s="108">
        <f t="shared" si="2"/>
        <v>100</v>
      </c>
      <c r="O53" s="41"/>
      <c r="P53" s="14"/>
      <c r="Q53" s="14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</row>
    <row r="54" spans="1:43" s="37" customFormat="1" ht="57.75">
      <c r="A54" s="105" t="s">
        <v>32</v>
      </c>
      <c r="B54" s="110" t="s">
        <v>147</v>
      </c>
      <c r="C54" s="109">
        <f>C55+C56+C57</f>
        <v>174913200</v>
      </c>
      <c r="D54" s="109">
        <f>D55+D56+D57</f>
        <v>196050940</v>
      </c>
      <c r="E54" s="109">
        <f>E55+E56+E57</f>
        <v>195950940</v>
      </c>
      <c r="F54" s="108">
        <f t="shared" si="0"/>
        <v>99.94899284849132</v>
      </c>
      <c r="G54" s="109"/>
      <c r="H54" s="109"/>
      <c r="I54" s="109"/>
      <c r="J54" s="108"/>
      <c r="K54" s="107">
        <f t="shared" si="3"/>
        <v>174913200</v>
      </c>
      <c r="L54" s="107">
        <f t="shared" si="4"/>
        <v>196050940</v>
      </c>
      <c r="M54" s="107">
        <f t="shared" si="5"/>
        <v>195950940</v>
      </c>
      <c r="N54" s="108">
        <f t="shared" si="2"/>
        <v>99.94899284849132</v>
      </c>
      <c r="O54" s="41"/>
      <c r="P54" s="14"/>
      <c r="Q54" s="14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</row>
    <row r="55" spans="1:43" s="37" customFormat="1" ht="115.5">
      <c r="A55" s="105" t="s">
        <v>93</v>
      </c>
      <c r="B55" s="110" t="s">
        <v>94</v>
      </c>
      <c r="C55" s="109">
        <v>97488900</v>
      </c>
      <c r="D55" s="109">
        <v>97488900</v>
      </c>
      <c r="E55" s="109">
        <v>97488900</v>
      </c>
      <c r="F55" s="108">
        <f t="shared" si="0"/>
        <v>100</v>
      </c>
      <c r="G55" s="109"/>
      <c r="H55" s="109"/>
      <c r="I55" s="109"/>
      <c r="J55" s="108"/>
      <c r="K55" s="107">
        <f t="shared" si="3"/>
        <v>97488900</v>
      </c>
      <c r="L55" s="107">
        <f t="shared" si="4"/>
        <v>97488900</v>
      </c>
      <c r="M55" s="107">
        <f t="shared" si="5"/>
        <v>97488900</v>
      </c>
      <c r="N55" s="108">
        <f t="shared" si="2"/>
        <v>100</v>
      </c>
      <c r="O55" s="41"/>
      <c r="P55" s="14"/>
      <c r="Q55" s="14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</row>
    <row r="56" spans="1:43" s="37" customFormat="1" ht="115.5">
      <c r="A56" s="105" t="s">
        <v>95</v>
      </c>
      <c r="B56" s="110" t="s">
        <v>96</v>
      </c>
      <c r="C56" s="109">
        <v>77424300</v>
      </c>
      <c r="D56" s="109">
        <v>90380300</v>
      </c>
      <c r="E56" s="109">
        <v>90380300</v>
      </c>
      <c r="F56" s="108">
        <f t="shared" si="0"/>
        <v>100</v>
      </c>
      <c r="G56" s="109"/>
      <c r="H56" s="109"/>
      <c r="I56" s="109"/>
      <c r="J56" s="108"/>
      <c r="K56" s="107">
        <f t="shared" si="3"/>
        <v>77424300</v>
      </c>
      <c r="L56" s="107">
        <f t="shared" si="4"/>
        <v>90380300</v>
      </c>
      <c r="M56" s="107">
        <f t="shared" si="5"/>
        <v>90380300</v>
      </c>
      <c r="N56" s="108">
        <f t="shared" si="2"/>
        <v>100</v>
      </c>
      <c r="O56" s="41"/>
      <c r="P56" s="14"/>
      <c r="Q56" s="14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</row>
    <row r="57" spans="1:43" s="37" customFormat="1" ht="173.25">
      <c r="A57" s="105" t="s">
        <v>262</v>
      </c>
      <c r="B57" s="110" t="s">
        <v>263</v>
      </c>
      <c r="C57" s="109">
        <v>0</v>
      </c>
      <c r="D57" s="109">
        <v>8181740</v>
      </c>
      <c r="E57" s="109">
        <v>8081740</v>
      </c>
      <c r="F57" s="108">
        <f t="shared" si="0"/>
        <v>98.77776609865383</v>
      </c>
      <c r="G57" s="109"/>
      <c r="H57" s="109"/>
      <c r="I57" s="109"/>
      <c r="J57" s="108"/>
      <c r="K57" s="107">
        <f t="shared" si="3"/>
        <v>0</v>
      </c>
      <c r="L57" s="107">
        <f t="shared" si="4"/>
        <v>8181740</v>
      </c>
      <c r="M57" s="107">
        <f t="shared" si="5"/>
        <v>8081740</v>
      </c>
      <c r="N57" s="108">
        <f t="shared" si="2"/>
        <v>98.77776609865383</v>
      </c>
      <c r="O57" s="41"/>
      <c r="P57" s="14"/>
      <c r="Q57" s="14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</row>
    <row r="58" spans="1:43" s="37" customFormat="1" ht="57.75">
      <c r="A58" s="105" t="s">
        <v>148</v>
      </c>
      <c r="B58" s="110" t="s">
        <v>149</v>
      </c>
      <c r="C58" s="109">
        <f>C59</f>
        <v>9500900</v>
      </c>
      <c r="D58" s="109">
        <f>D59</f>
        <v>15100900</v>
      </c>
      <c r="E58" s="109">
        <f>E59</f>
        <v>15100900</v>
      </c>
      <c r="F58" s="108">
        <f t="shared" si="0"/>
        <v>100</v>
      </c>
      <c r="G58" s="109"/>
      <c r="H58" s="109"/>
      <c r="I58" s="109"/>
      <c r="J58" s="108"/>
      <c r="K58" s="107">
        <f t="shared" si="3"/>
        <v>9500900</v>
      </c>
      <c r="L58" s="107">
        <f t="shared" si="4"/>
        <v>15100900</v>
      </c>
      <c r="M58" s="107">
        <f t="shared" si="5"/>
        <v>15100900</v>
      </c>
      <c r="N58" s="108">
        <f t="shared" si="2"/>
        <v>100</v>
      </c>
      <c r="O58" s="41"/>
      <c r="P58" s="14"/>
      <c r="Q58" s="14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</row>
    <row r="59" spans="1:43" s="37" customFormat="1" ht="243" customHeight="1">
      <c r="A59" s="105" t="s">
        <v>150</v>
      </c>
      <c r="B59" s="110" t="s">
        <v>151</v>
      </c>
      <c r="C59" s="109">
        <v>9500900</v>
      </c>
      <c r="D59" s="109">
        <v>15100900</v>
      </c>
      <c r="E59" s="109">
        <v>15100900</v>
      </c>
      <c r="F59" s="108">
        <f t="shared" si="0"/>
        <v>100</v>
      </c>
      <c r="G59" s="109"/>
      <c r="H59" s="109"/>
      <c r="I59" s="109"/>
      <c r="J59" s="108"/>
      <c r="K59" s="107">
        <f t="shared" si="3"/>
        <v>9500900</v>
      </c>
      <c r="L59" s="107">
        <f t="shared" si="4"/>
        <v>15100900</v>
      </c>
      <c r="M59" s="107">
        <f t="shared" si="5"/>
        <v>15100900</v>
      </c>
      <c r="N59" s="108">
        <f t="shared" si="2"/>
        <v>100</v>
      </c>
      <c r="O59" s="41"/>
      <c r="P59" s="14"/>
      <c r="Q59" s="14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</row>
    <row r="60" spans="1:43" s="37" customFormat="1" ht="102.75" customHeight="1">
      <c r="A60" s="105" t="s">
        <v>152</v>
      </c>
      <c r="B60" s="110" t="s">
        <v>153</v>
      </c>
      <c r="C60" s="109">
        <f>SUM(C61:C79)</f>
        <v>326365700</v>
      </c>
      <c r="D60" s="109">
        <f>SUM(D61:D79)</f>
        <v>398758588.95000005</v>
      </c>
      <c r="E60" s="109">
        <f>SUM(E61:E79)</f>
        <v>390405229.04</v>
      </c>
      <c r="F60" s="108">
        <f t="shared" si="0"/>
        <v>97.90515862442089</v>
      </c>
      <c r="G60" s="109">
        <f>SUM(G61:G79)</f>
        <v>0</v>
      </c>
      <c r="H60" s="109">
        <f>SUM(H61:H79)</f>
        <v>16128352.58</v>
      </c>
      <c r="I60" s="109">
        <f>SUM(I61:I79)</f>
        <v>15665526.360000001</v>
      </c>
      <c r="J60" s="108">
        <f>I60/H60*100</f>
        <v>97.13035650910852</v>
      </c>
      <c r="K60" s="107">
        <f t="shared" si="3"/>
        <v>326365700</v>
      </c>
      <c r="L60" s="107">
        <f t="shared" si="4"/>
        <v>414886941.53000003</v>
      </c>
      <c r="M60" s="107">
        <f t="shared" si="5"/>
        <v>406070755.40000004</v>
      </c>
      <c r="N60" s="108">
        <f t="shared" si="2"/>
        <v>97.87503889674424</v>
      </c>
      <c r="O60" s="41"/>
      <c r="P60" s="14"/>
      <c r="Q60" s="14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</row>
    <row r="61" spans="1:43" s="37" customFormat="1" ht="393" customHeight="1">
      <c r="A61" s="105" t="s">
        <v>154</v>
      </c>
      <c r="B61" s="110" t="s">
        <v>155</v>
      </c>
      <c r="C61" s="109">
        <v>193104000</v>
      </c>
      <c r="D61" s="109">
        <v>223578400</v>
      </c>
      <c r="E61" s="109">
        <v>216468965.52</v>
      </c>
      <c r="F61" s="108">
        <f t="shared" si="0"/>
        <v>96.82016040905562</v>
      </c>
      <c r="G61" s="109"/>
      <c r="H61" s="109"/>
      <c r="I61" s="109"/>
      <c r="J61" s="108"/>
      <c r="K61" s="107">
        <f t="shared" si="3"/>
        <v>193104000</v>
      </c>
      <c r="L61" s="107">
        <f t="shared" si="4"/>
        <v>223578400</v>
      </c>
      <c r="M61" s="107">
        <f t="shared" si="5"/>
        <v>216468965.52</v>
      </c>
      <c r="N61" s="108">
        <f t="shared" si="2"/>
        <v>96.82016040905562</v>
      </c>
      <c r="O61" s="41"/>
      <c r="P61" s="14"/>
      <c r="Q61" s="14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</row>
    <row r="62" spans="1:43" s="37" customFormat="1" ht="273" customHeight="1">
      <c r="A62" s="105" t="s">
        <v>248</v>
      </c>
      <c r="B62" s="110" t="s">
        <v>249</v>
      </c>
      <c r="C62" s="109">
        <v>0</v>
      </c>
      <c r="D62" s="109">
        <v>4100</v>
      </c>
      <c r="E62" s="109">
        <v>4090.48</v>
      </c>
      <c r="F62" s="108">
        <f t="shared" si="0"/>
        <v>99.76780487804878</v>
      </c>
      <c r="G62" s="109"/>
      <c r="H62" s="109"/>
      <c r="I62" s="109"/>
      <c r="J62" s="108"/>
      <c r="K62" s="107">
        <f t="shared" si="3"/>
        <v>0</v>
      </c>
      <c r="L62" s="107">
        <f t="shared" si="4"/>
        <v>4100</v>
      </c>
      <c r="M62" s="107">
        <f t="shared" si="5"/>
        <v>4090.48</v>
      </c>
      <c r="N62" s="108">
        <f t="shared" si="2"/>
        <v>99.76780487804878</v>
      </c>
      <c r="O62" s="41"/>
      <c r="P62" s="14"/>
      <c r="Q62" s="1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</row>
    <row r="63" spans="1:43" s="37" customFormat="1" ht="409.5">
      <c r="A63" s="105" t="s">
        <v>156</v>
      </c>
      <c r="B63" s="137" t="s">
        <v>157</v>
      </c>
      <c r="C63" s="109">
        <v>130000000</v>
      </c>
      <c r="D63" s="109">
        <v>111644400</v>
      </c>
      <c r="E63" s="109">
        <v>110711741.52</v>
      </c>
      <c r="F63" s="108">
        <f t="shared" si="0"/>
        <v>99.16461687285704</v>
      </c>
      <c r="G63" s="109"/>
      <c r="H63" s="109"/>
      <c r="I63" s="109"/>
      <c r="J63" s="108" t="e">
        <f>I63/H63*100</f>
        <v>#DIV/0!</v>
      </c>
      <c r="K63" s="107">
        <f t="shared" si="3"/>
        <v>130000000</v>
      </c>
      <c r="L63" s="107">
        <f t="shared" si="4"/>
        <v>111644400</v>
      </c>
      <c r="M63" s="107">
        <f t="shared" si="5"/>
        <v>110711741.52</v>
      </c>
      <c r="N63" s="108">
        <f t="shared" si="2"/>
        <v>99.16461687285704</v>
      </c>
      <c r="O63" s="41"/>
      <c r="P63" s="14"/>
      <c r="Q63" s="14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</row>
    <row r="64" spans="1:43" s="37" customFormat="1" ht="409.5" customHeight="1">
      <c r="A64" s="105" t="s">
        <v>250</v>
      </c>
      <c r="B64" s="135" t="s">
        <v>251</v>
      </c>
      <c r="C64" s="109">
        <v>0</v>
      </c>
      <c r="D64" s="109">
        <v>1609218.8</v>
      </c>
      <c r="E64" s="109">
        <v>1609218.8</v>
      </c>
      <c r="F64" s="108">
        <f t="shared" si="0"/>
        <v>100</v>
      </c>
      <c r="G64" s="109"/>
      <c r="H64" s="109"/>
      <c r="I64" s="109"/>
      <c r="J64" s="108"/>
      <c r="K64" s="107">
        <f t="shared" si="3"/>
        <v>0</v>
      </c>
      <c r="L64" s="107">
        <f t="shared" si="4"/>
        <v>1609218.8</v>
      </c>
      <c r="M64" s="107">
        <f t="shared" si="5"/>
        <v>1609218.8</v>
      </c>
      <c r="N64" s="108">
        <f t="shared" si="2"/>
        <v>100</v>
      </c>
      <c r="O64" s="41"/>
      <c r="P64" s="14"/>
      <c r="Q64" s="14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</row>
    <row r="65" spans="1:43" s="37" customFormat="1" ht="409.5" customHeight="1">
      <c r="A65" s="105" t="s">
        <v>264</v>
      </c>
      <c r="B65" s="136" t="s">
        <v>265</v>
      </c>
      <c r="C65" s="109">
        <v>0</v>
      </c>
      <c r="D65" s="109">
        <v>3218437.6</v>
      </c>
      <c r="E65" s="109">
        <v>3218437.6</v>
      </c>
      <c r="F65" s="108">
        <f t="shared" si="0"/>
        <v>100</v>
      </c>
      <c r="G65" s="109"/>
      <c r="H65" s="109"/>
      <c r="I65" s="109"/>
      <c r="J65" s="108"/>
      <c r="K65" s="107">
        <f t="shared" si="3"/>
        <v>0</v>
      </c>
      <c r="L65" s="107">
        <f t="shared" si="4"/>
        <v>3218437.6</v>
      </c>
      <c r="M65" s="107">
        <f t="shared" si="5"/>
        <v>3218437.6</v>
      </c>
      <c r="N65" s="108">
        <f t="shared" si="2"/>
        <v>100</v>
      </c>
      <c r="O65" s="41"/>
      <c r="P65" s="14"/>
      <c r="Q65" s="14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</row>
    <row r="66" spans="1:43" s="37" customFormat="1" ht="409.5" customHeight="1">
      <c r="A66" s="105" t="s">
        <v>266</v>
      </c>
      <c r="B66" s="136" t="s">
        <v>267</v>
      </c>
      <c r="C66" s="109">
        <v>0</v>
      </c>
      <c r="D66" s="109">
        <v>2477402.55</v>
      </c>
      <c r="E66" s="109">
        <v>2477402.55</v>
      </c>
      <c r="F66" s="108">
        <f t="shared" si="0"/>
        <v>100</v>
      </c>
      <c r="G66" s="109"/>
      <c r="H66" s="109"/>
      <c r="I66" s="109"/>
      <c r="J66" s="108" t="e">
        <f>I66/H66*100</f>
        <v>#DIV/0!</v>
      </c>
      <c r="K66" s="107">
        <f t="shared" si="3"/>
        <v>0</v>
      </c>
      <c r="L66" s="107">
        <f t="shared" si="4"/>
        <v>2477402.55</v>
      </c>
      <c r="M66" s="107">
        <f t="shared" si="5"/>
        <v>2477402.55</v>
      </c>
      <c r="N66" s="108">
        <f t="shared" si="2"/>
        <v>100</v>
      </c>
      <c r="O66" s="41"/>
      <c r="P66" s="14"/>
      <c r="Q66" s="14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</row>
    <row r="67" spans="1:43" s="37" customFormat="1" ht="349.5" customHeight="1">
      <c r="A67" s="105" t="s">
        <v>158</v>
      </c>
      <c r="B67" s="122" t="s">
        <v>164</v>
      </c>
      <c r="C67" s="109">
        <v>434800</v>
      </c>
      <c r="D67" s="109">
        <v>284800</v>
      </c>
      <c r="E67" s="109">
        <v>279729.41</v>
      </c>
      <c r="F67" s="108">
        <f t="shared" si="0"/>
        <v>98.21959620786515</v>
      </c>
      <c r="G67" s="109"/>
      <c r="H67" s="109"/>
      <c r="I67" s="109"/>
      <c r="J67" s="108"/>
      <c r="K67" s="107">
        <f t="shared" si="3"/>
        <v>434800</v>
      </c>
      <c r="L67" s="107">
        <f t="shared" si="4"/>
        <v>284800</v>
      </c>
      <c r="M67" s="107">
        <f t="shared" si="5"/>
        <v>279729.41</v>
      </c>
      <c r="N67" s="108">
        <f t="shared" si="2"/>
        <v>98.21959620786515</v>
      </c>
      <c r="O67" s="41"/>
      <c r="P67" s="14"/>
      <c r="Q67" s="14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</row>
    <row r="68" spans="1:43" s="37" customFormat="1" ht="115.5">
      <c r="A68" s="105" t="s">
        <v>290</v>
      </c>
      <c r="B68" s="122" t="s">
        <v>291</v>
      </c>
      <c r="C68" s="109">
        <v>0</v>
      </c>
      <c r="D68" s="109">
        <v>10884700</v>
      </c>
      <c r="E68" s="109">
        <v>10884700</v>
      </c>
      <c r="F68" s="108">
        <f t="shared" si="0"/>
        <v>100</v>
      </c>
      <c r="G68" s="109"/>
      <c r="H68" s="109"/>
      <c r="I68" s="109"/>
      <c r="J68" s="108"/>
      <c r="K68" s="107">
        <f t="shared" si="3"/>
        <v>0</v>
      </c>
      <c r="L68" s="107">
        <f t="shared" si="4"/>
        <v>10884700</v>
      </c>
      <c r="M68" s="107">
        <f t="shared" si="5"/>
        <v>10884700</v>
      </c>
      <c r="N68" s="108">
        <f t="shared" si="2"/>
        <v>100</v>
      </c>
      <c r="O68" s="41"/>
      <c r="P68" s="14"/>
      <c r="Q68" s="14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</row>
    <row r="69" spans="1:43" s="37" customFormat="1" ht="173.25">
      <c r="A69" s="105" t="s">
        <v>252</v>
      </c>
      <c r="B69" s="122" t="s">
        <v>253</v>
      </c>
      <c r="C69" s="109">
        <v>0</v>
      </c>
      <c r="D69" s="109">
        <v>1990194</v>
      </c>
      <c r="E69" s="109">
        <v>1990194</v>
      </c>
      <c r="F69" s="108">
        <f t="shared" si="0"/>
        <v>100</v>
      </c>
      <c r="G69" s="109"/>
      <c r="H69" s="109"/>
      <c r="I69" s="109"/>
      <c r="J69" s="108"/>
      <c r="K69" s="107">
        <f t="shared" si="3"/>
        <v>0</v>
      </c>
      <c r="L69" s="107">
        <f t="shared" si="4"/>
        <v>1990194</v>
      </c>
      <c r="M69" s="107">
        <f t="shared" si="5"/>
        <v>1990194</v>
      </c>
      <c r="N69" s="108">
        <f t="shared" si="2"/>
        <v>100</v>
      </c>
      <c r="O69" s="41"/>
      <c r="P69" s="14"/>
      <c r="Q69" s="14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</row>
    <row r="70" spans="1:43" s="37" customFormat="1" ht="173.25">
      <c r="A70" s="105" t="s">
        <v>254</v>
      </c>
      <c r="B70" s="122" t="s">
        <v>255</v>
      </c>
      <c r="C70" s="109">
        <v>0</v>
      </c>
      <c r="D70" s="109">
        <v>274860</v>
      </c>
      <c r="E70" s="109">
        <v>274860</v>
      </c>
      <c r="F70" s="108">
        <f t="shared" si="0"/>
        <v>100</v>
      </c>
      <c r="G70" s="109"/>
      <c r="H70" s="109"/>
      <c r="I70" s="109"/>
      <c r="J70" s="108"/>
      <c r="K70" s="107">
        <f t="shared" si="3"/>
        <v>0</v>
      </c>
      <c r="L70" s="107">
        <f t="shared" si="4"/>
        <v>274860</v>
      </c>
      <c r="M70" s="107">
        <f t="shared" si="5"/>
        <v>274860</v>
      </c>
      <c r="N70" s="108">
        <f t="shared" si="2"/>
        <v>100</v>
      </c>
      <c r="O70" s="41"/>
      <c r="P70" s="14"/>
      <c r="Q70" s="14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</row>
    <row r="71" spans="1:43" s="37" customFormat="1" ht="231">
      <c r="A71" s="105" t="s">
        <v>256</v>
      </c>
      <c r="B71" s="122" t="s">
        <v>257</v>
      </c>
      <c r="C71" s="109">
        <v>0</v>
      </c>
      <c r="D71" s="109">
        <v>1704471</v>
      </c>
      <c r="E71" s="109">
        <v>1703827.96</v>
      </c>
      <c r="F71" s="108">
        <f t="shared" si="0"/>
        <v>99.96227333876611</v>
      </c>
      <c r="G71" s="109"/>
      <c r="H71" s="109"/>
      <c r="I71" s="109"/>
      <c r="J71" s="108"/>
      <c r="K71" s="107">
        <f t="shared" si="3"/>
        <v>0</v>
      </c>
      <c r="L71" s="107">
        <f t="shared" si="4"/>
        <v>1704471</v>
      </c>
      <c r="M71" s="107">
        <f t="shared" si="5"/>
        <v>1703827.96</v>
      </c>
      <c r="N71" s="108">
        <f t="shared" si="2"/>
        <v>99.96227333876611</v>
      </c>
      <c r="O71" s="41"/>
      <c r="P71" s="14"/>
      <c r="Q71" s="14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</row>
    <row r="72" spans="1:43" s="37" customFormat="1" ht="173.25">
      <c r="A72" s="105" t="s">
        <v>159</v>
      </c>
      <c r="B72" s="122" t="s">
        <v>160</v>
      </c>
      <c r="C72" s="109">
        <v>1409000</v>
      </c>
      <c r="D72" s="109">
        <v>25724000</v>
      </c>
      <c r="E72" s="109">
        <v>25723219.77</v>
      </c>
      <c r="F72" s="108">
        <f t="shared" si="0"/>
        <v>99.99696691805318</v>
      </c>
      <c r="G72" s="109"/>
      <c r="H72" s="109"/>
      <c r="I72" s="109"/>
      <c r="J72" s="108"/>
      <c r="K72" s="107">
        <f t="shared" si="3"/>
        <v>1409000</v>
      </c>
      <c r="L72" s="107">
        <f t="shared" si="4"/>
        <v>25724000</v>
      </c>
      <c r="M72" s="107">
        <f t="shared" si="5"/>
        <v>25723219.77</v>
      </c>
      <c r="N72" s="108">
        <f t="shared" si="2"/>
        <v>99.99696691805318</v>
      </c>
      <c r="O72" s="41"/>
      <c r="P72" s="14"/>
      <c r="Q72" s="14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</row>
    <row r="73" spans="1:43" s="37" customFormat="1" ht="173.25">
      <c r="A73" s="105" t="s">
        <v>161</v>
      </c>
      <c r="B73" s="122" t="s">
        <v>162</v>
      </c>
      <c r="C73" s="109">
        <v>1417900</v>
      </c>
      <c r="D73" s="109">
        <v>3267500</v>
      </c>
      <c r="E73" s="109">
        <v>3266930.05</v>
      </c>
      <c r="F73" s="108">
        <f t="shared" si="0"/>
        <v>99.9825570007651</v>
      </c>
      <c r="G73" s="109"/>
      <c r="H73" s="109"/>
      <c r="I73" s="109"/>
      <c r="J73" s="108"/>
      <c r="K73" s="107">
        <f t="shared" si="3"/>
        <v>1417900</v>
      </c>
      <c r="L73" s="107">
        <f t="shared" si="4"/>
        <v>3267500</v>
      </c>
      <c r="M73" s="107">
        <f t="shared" si="5"/>
        <v>3266930.05</v>
      </c>
      <c r="N73" s="108">
        <f t="shared" si="2"/>
        <v>99.9825570007651</v>
      </c>
      <c r="O73" s="41"/>
      <c r="P73" s="14"/>
      <c r="Q73" s="14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</row>
    <row r="74" spans="1:43" s="37" customFormat="1" ht="407.25">
      <c r="A74" s="105" t="s">
        <v>293</v>
      </c>
      <c r="B74" s="158" t="s">
        <v>292</v>
      </c>
      <c r="C74" s="109"/>
      <c r="D74" s="109"/>
      <c r="E74" s="109"/>
      <c r="F74" s="108"/>
      <c r="G74" s="109">
        <v>0</v>
      </c>
      <c r="H74" s="109">
        <v>2956354.58</v>
      </c>
      <c r="I74" s="109">
        <v>2956354.58</v>
      </c>
      <c r="J74" s="108">
        <f>I74/H74*100</f>
        <v>100</v>
      </c>
      <c r="K74" s="107">
        <f t="shared" si="3"/>
        <v>0</v>
      </c>
      <c r="L74" s="107">
        <f t="shared" si="4"/>
        <v>2956354.58</v>
      </c>
      <c r="M74" s="107">
        <f t="shared" si="5"/>
        <v>2956354.58</v>
      </c>
      <c r="N74" s="108">
        <f t="shared" si="2"/>
        <v>100</v>
      </c>
      <c r="O74" s="41"/>
      <c r="P74" s="14"/>
      <c r="Q74" s="14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</row>
    <row r="75" spans="1:43" s="37" customFormat="1" ht="115.5">
      <c r="A75" s="105" t="s">
        <v>259</v>
      </c>
      <c r="B75" s="122" t="s">
        <v>222</v>
      </c>
      <c r="C75" s="109"/>
      <c r="D75" s="109"/>
      <c r="E75" s="109"/>
      <c r="F75" s="108"/>
      <c r="G75" s="109">
        <v>0</v>
      </c>
      <c r="H75" s="109">
        <v>5729798</v>
      </c>
      <c r="I75" s="109">
        <v>5698713.88</v>
      </c>
      <c r="J75" s="108">
        <f>I75/H75*100</f>
        <v>99.45750059600704</v>
      </c>
      <c r="K75" s="107">
        <f t="shared" si="3"/>
        <v>0</v>
      </c>
      <c r="L75" s="107">
        <f t="shared" si="4"/>
        <v>5729798</v>
      </c>
      <c r="M75" s="107">
        <f t="shared" si="5"/>
        <v>5698713.88</v>
      </c>
      <c r="N75" s="108">
        <f t="shared" si="2"/>
        <v>99.45750059600704</v>
      </c>
      <c r="O75" s="41"/>
      <c r="P75" s="14"/>
      <c r="Q75" s="14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</row>
    <row r="76" spans="1:43" s="37" customFormat="1" ht="288.75">
      <c r="A76" s="105" t="s">
        <v>268</v>
      </c>
      <c r="B76" s="122" t="s">
        <v>269</v>
      </c>
      <c r="C76" s="109">
        <v>0</v>
      </c>
      <c r="D76" s="109">
        <v>3507700</v>
      </c>
      <c r="E76" s="109">
        <v>3507700</v>
      </c>
      <c r="F76" s="108">
        <f aca="true" t="shared" si="6" ref="F76:F130">E76/D76*100</f>
        <v>100</v>
      </c>
      <c r="G76" s="109"/>
      <c r="H76" s="109"/>
      <c r="I76" s="109"/>
      <c r="J76" s="108"/>
      <c r="K76" s="107">
        <f t="shared" si="3"/>
        <v>0</v>
      </c>
      <c r="L76" s="107">
        <f t="shared" si="4"/>
        <v>3507700</v>
      </c>
      <c r="M76" s="107">
        <f t="shared" si="5"/>
        <v>3507700</v>
      </c>
      <c r="N76" s="108">
        <f t="shared" si="2"/>
        <v>100</v>
      </c>
      <c r="O76" s="41"/>
      <c r="P76" s="14"/>
      <c r="Q76" s="14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</row>
    <row r="77" spans="1:43" s="37" customFormat="1" ht="115.5">
      <c r="A77" s="105" t="s">
        <v>260</v>
      </c>
      <c r="B77" s="122" t="s">
        <v>261</v>
      </c>
      <c r="C77" s="109"/>
      <c r="D77" s="109"/>
      <c r="E77" s="109"/>
      <c r="F77" s="108"/>
      <c r="G77" s="109">
        <v>0</v>
      </c>
      <c r="H77" s="109">
        <v>1000000</v>
      </c>
      <c r="I77" s="109">
        <v>568257.9</v>
      </c>
      <c r="J77" s="108">
        <f>I77/H77*100</f>
        <v>56.82579</v>
      </c>
      <c r="K77" s="107">
        <f t="shared" si="3"/>
        <v>0</v>
      </c>
      <c r="L77" s="107">
        <f t="shared" si="4"/>
        <v>1000000</v>
      </c>
      <c r="M77" s="107">
        <f t="shared" si="5"/>
        <v>568257.9</v>
      </c>
      <c r="N77" s="108">
        <f t="shared" si="2"/>
        <v>56.82579</v>
      </c>
      <c r="O77" s="41"/>
      <c r="P77" s="14"/>
      <c r="Q77" s="14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</row>
    <row r="78" spans="1:43" s="37" customFormat="1" ht="115.5">
      <c r="A78" s="105" t="s">
        <v>294</v>
      </c>
      <c r="B78" s="122" t="s">
        <v>295</v>
      </c>
      <c r="C78" s="109"/>
      <c r="D78" s="109"/>
      <c r="E78" s="109"/>
      <c r="F78" s="108"/>
      <c r="G78" s="109">
        <v>0</v>
      </c>
      <c r="H78" s="109">
        <v>2800000</v>
      </c>
      <c r="I78" s="109">
        <v>2800000</v>
      </c>
      <c r="J78" s="108">
        <f aca="true" t="shared" si="7" ref="J78:J141">I78/H78*100</f>
        <v>100</v>
      </c>
      <c r="K78" s="107">
        <f t="shared" si="3"/>
        <v>0</v>
      </c>
      <c r="L78" s="107">
        <f t="shared" si="4"/>
        <v>2800000</v>
      </c>
      <c r="M78" s="107">
        <f t="shared" si="5"/>
        <v>2800000</v>
      </c>
      <c r="N78" s="108">
        <f aca="true" t="shared" si="8" ref="N78:N141">M78/L78*100</f>
        <v>100</v>
      </c>
      <c r="O78" s="41"/>
      <c r="P78" s="14"/>
      <c r="Q78" s="14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</row>
    <row r="79" spans="1:43" s="37" customFormat="1" ht="57.75">
      <c r="A79" s="105" t="s">
        <v>258</v>
      </c>
      <c r="B79" s="122" t="s">
        <v>237</v>
      </c>
      <c r="C79" s="109">
        <v>0</v>
      </c>
      <c r="D79" s="109">
        <v>8588405</v>
      </c>
      <c r="E79" s="109">
        <v>8284211.38</v>
      </c>
      <c r="F79" s="108">
        <f t="shared" si="6"/>
        <v>96.4580894822729</v>
      </c>
      <c r="G79" s="109">
        <v>0</v>
      </c>
      <c r="H79" s="109">
        <v>3642200</v>
      </c>
      <c r="I79" s="109">
        <v>3642200</v>
      </c>
      <c r="J79" s="108">
        <f t="shared" si="7"/>
        <v>100</v>
      </c>
      <c r="K79" s="107">
        <f aca="true" t="shared" si="9" ref="K79:K142">C79+G79</f>
        <v>0</v>
      </c>
      <c r="L79" s="107">
        <f aca="true" t="shared" si="10" ref="L79:L142">D79+H79</f>
        <v>12230605</v>
      </c>
      <c r="M79" s="107">
        <f aca="true" t="shared" si="11" ref="M79:M142">E79+I79</f>
        <v>11926411.379999999</v>
      </c>
      <c r="N79" s="108">
        <f t="shared" si="8"/>
        <v>97.51284895555044</v>
      </c>
      <c r="O79" s="41"/>
      <c r="P79" s="14"/>
      <c r="Q79" s="14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</row>
    <row r="80" spans="1:43" s="100" customFormat="1" ht="108" customHeight="1">
      <c r="A80" s="105"/>
      <c r="B80" s="119" t="s">
        <v>57</v>
      </c>
      <c r="C80" s="109">
        <f>C50+C51</f>
        <v>797108500</v>
      </c>
      <c r="D80" s="109">
        <f>D50+D51</f>
        <v>911931648.95</v>
      </c>
      <c r="E80" s="109">
        <f>E50+E51</f>
        <v>905732341.3499999</v>
      </c>
      <c r="F80" s="108">
        <f t="shared" si="6"/>
        <v>99.320200411167</v>
      </c>
      <c r="G80" s="109">
        <f>G50+G51</f>
        <v>13218000</v>
      </c>
      <c r="H80" s="109">
        <f>H50+H51</f>
        <v>37347472.699999996</v>
      </c>
      <c r="I80" s="109">
        <f>I50+I51</f>
        <v>41125959.519999996</v>
      </c>
      <c r="J80" s="108">
        <f t="shared" si="7"/>
        <v>110.11711515355094</v>
      </c>
      <c r="K80" s="107">
        <f t="shared" si="9"/>
        <v>810326500</v>
      </c>
      <c r="L80" s="107">
        <f t="shared" si="10"/>
        <v>949279121.6500001</v>
      </c>
      <c r="M80" s="107">
        <f t="shared" si="11"/>
        <v>946858300.8699999</v>
      </c>
      <c r="N80" s="108">
        <f t="shared" si="8"/>
        <v>99.74498324836298</v>
      </c>
      <c r="O80" s="98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</row>
    <row r="81" spans="1:17" s="5" customFormat="1" ht="57.75">
      <c r="A81" s="105"/>
      <c r="B81" s="102" t="s">
        <v>1</v>
      </c>
      <c r="C81" s="165"/>
      <c r="D81" s="109"/>
      <c r="E81" s="109"/>
      <c r="F81" s="108"/>
      <c r="G81" s="166"/>
      <c r="H81" s="107"/>
      <c r="I81" s="166"/>
      <c r="J81" s="108"/>
      <c r="K81" s="107"/>
      <c r="L81" s="107"/>
      <c r="M81" s="107"/>
      <c r="N81" s="108"/>
      <c r="O81" s="28"/>
      <c r="P81" s="15"/>
      <c r="Q81" s="15"/>
    </row>
    <row r="82" spans="1:17" s="66" customFormat="1" ht="57.75">
      <c r="A82" s="105" t="s">
        <v>113</v>
      </c>
      <c r="B82" s="110" t="s">
        <v>20</v>
      </c>
      <c r="C82" s="109">
        <f>C84+C83</f>
        <v>44414700</v>
      </c>
      <c r="D82" s="109">
        <f aca="true" t="shared" si="12" ref="D82:I82">D84+D83</f>
        <v>46517182.65</v>
      </c>
      <c r="E82" s="109">
        <f t="shared" si="12"/>
        <v>46462030.06</v>
      </c>
      <c r="F82" s="108">
        <f t="shared" si="6"/>
        <v>99.88143609122898</v>
      </c>
      <c r="G82" s="109">
        <f t="shared" si="12"/>
        <v>10000</v>
      </c>
      <c r="H82" s="109">
        <f t="shared" si="12"/>
        <v>1236310</v>
      </c>
      <c r="I82" s="109">
        <f t="shared" si="12"/>
        <v>1553359.09</v>
      </c>
      <c r="J82" s="108">
        <f t="shared" si="7"/>
        <v>125.64478892834323</v>
      </c>
      <c r="K82" s="107">
        <f t="shared" si="9"/>
        <v>44424700</v>
      </c>
      <c r="L82" s="107">
        <f t="shared" si="10"/>
        <v>47753492.65</v>
      </c>
      <c r="M82" s="107">
        <f t="shared" si="11"/>
        <v>48015389.150000006</v>
      </c>
      <c r="N82" s="108">
        <f t="shared" si="8"/>
        <v>100.54843423060073</v>
      </c>
      <c r="O82" s="64"/>
      <c r="P82" s="65"/>
      <c r="Q82" s="65"/>
    </row>
    <row r="83" spans="1:17" s="147" customFormat="1" ht="141.75" customHeight="1">
      <c r="A83" s="167" t="s">
        <v>223</v>
      </c>
      <c r="B83" s="168" t="s">
        <v>224</v>
      </c>
      <c r="C83" s="160">
        <v>43496200</v>
      </c>
      <c r="D83" s="160">
        <v>45585775.65</v>
      </c>
      <c r="E83" s="160">
        <v>45533183.45</v>
      </c>
      <c r="F83" s="108">
        <f t="shared" si="6"/>
        <v>99.88463023991565</v>
      </c>
      <c r="G83" s="160">
        <v>10000</v>
      </c>
      <c r="H83" s="160">
        <v>1236310</v>
      </c>
      <c r="I83" s="160">
        <v>1553359.09</v>
      </c>
      <c r="J83" s="108">
        <f t="shared" si="7"/>
        <v>125.64478892834323</v>
      </c>
      <c r="K83" s="107">
        <f t="shared" si="9"/>
        <v>43506200</v>
      </c>
      <c r="L83" s="107">
        <f t="shared" si="10"/>
        <v>46822085.65</v>
      </c>
      <c r="M83" s="107">
        <f t="shared" si="11"/>
        <v>47086542.54000001</v>
      </c>
      <c r="N83" s="108">
        <f t="shared" si="8"/>
        <v>100.5648122810608</v>
      </c>
      <c r="O83" s="145"/>
      <c r="P83" s="146"/>
      <c r="Q83" s="146"/>
    </row>
    <row r="84" spans="1:17" s="63" customFormat="1" ht="59.25">
      <c r="A84" s="167" t="s">
        <v>112</v>
      </c>
      <c r="B84" s="168" t="s">
        <v>225</v>
      </c>
      <c r="C84" s="161">
        <v>918500</v>
      </c>
      <c r="D84" s="160">
        <v>931407</v>
      </c>
      <c r="E84" s="160">
        <v>928846.61</v>
      </c>
      <c r="F84" s="108">
        <f t="shared" si="6"/>
        <v>99.72510513663737</v>
      </c>
      <c r="G84" s="161"/>
      <c r="H84" s="161"/>
      <c r="I84" s="161"/>
      <c r="J84" s="108"/>
      <c r="K84" s="107">
        <f t="shared" si="9"/>
        <v>918500</v>
      </c>
      <c r="L84" s="107">
        <f t="shared" si="10"/>
        <v>931407</v>
      </c>
      <c r="M84" s="107">
        <f t="shared" si="11"/>
        <v>928846.61</v>
      </c>
      <c r="N84" s="108">
        <f t="shared" si="8"/>
        <v>99.72510513663737</v>
      </c>
      <c r="O84" s="61"/>
      <c r="P84" s="62"/>
      <c r="Q84" s="62"/>
    </row>
    <row r="85" spans="1:17" s="66" customFormat="1" ht="57.75">
      <c r="A85" s="105" t="s">
        <v>114</v>
      </c>
      <c r="B85" s="110" t="s">
        <v>21</v>
      </c>
      <c r="C85" s="107">
        <v>236039200</v>
      </c>
      <c r="D85" s="109">
        <v>261563751.27</v>
      </c>
      <c r="E85" s="107">
        <v>260923961.96</v>
      </c>
      <c r="F85" s="108">
        <f t="shared" si="6"/>
        <v>99.75539832759947</v>
      </c>
      <c r="G85" s="107">
        <v>6905900</v>
      </c>
      <c r="H85" s="107">
        <v>12689648.9</v>
      </c>
      <c r="I85" s="107">
        <v>14391760.18</v>
      </c>
      <c r="J85" s="108">
        <f t="shared" si="7"/>
        <v>113.41338356493063</v>
      </c>
      <c r="K85" s="107">
        <f t="shared" si="9"/>
        <v>242945100</v>
      </c>
      <c r="L85" s="107">
        <f t="shared" si="10"/>
        <v>274253400.17</v>
      </c>
      <c r="M85" s="107">
        <f t="shared" si="11"/>
        <v>275315722.14</v>
      </c>
      <c r="N85" s="108">
        <f t="shared" si="8"/>
        <v>100.3873505193888</v>
      </c>
      <c r="O85" s="64"/>
      <c r="P85" s="65"/>
      <c r="Q85" s="65"/>
    </row>
    <row r="86" spans="1:17" s="66" customFormat="1" ht="57.75">
      <c r="A86" s="105" t="s">
        <v>115</v>
      </c>
      <c r="B86" s="110" t="s">
        <v>22</v>
      </c>
      <c r="C86" s="107">
        <v>101642000</v>
      </c>
      <c r="D86" s="109">
        <v>149443803.03</v>
      </c>
      <c r="E86" s="107">
        <v>149415209.46</v>
      </c>
      <c r="F86" s="108">
        <f t="shared" si="6"/>
        <v>99.98086667401374</v>
      </c>
      <c r="G86" s="107">
        <v>3111200</v>
      </c>
      <c r="H86" s="107">
        <v>8683099.82</v>
      </c>
      <c r="I86" s="107">
        <v>9451969.48</v>
      </c>
      <c r="J86" s="108">
        <f t="shared" si="7"/>
        <v>108.85478315277504</v>
      </c>
      <c r="K86" s="107">
        <f t="shared" si="9"/>
        <v>104753200</v>
      </c>
      <c r="L86" s="107">
        <f t="shared" si="10"/>
        <v>158126902.85</v>
      </c>
      <c r="M86" s="107">
        <f t="shared" si="11"/>
        <v>158867178.94</v>
      </c>
      <c r="N86" s="108">
        <f t="shared" si="8"/>
        <v>100.46815315841748</v>
      </c>
      <c r="O86" s="64"/>
      <c r="P86" s="65"/>
      <c r="Q86" s="65"/>
    </row>
    <row r="87" spans="1:30" s="69" customFormat="1" ht="57.75">
      <c r="A87" s="105" t="s">
        <v>116</v>
      </c>
      <c r="B87" s="110" t="s">
        <v>23</v>
      </c>
      <c r="C87" s="109">
        <f>SUM(C88:C116)</f>
        <v>351300500</v>
      </c>
      <c r="D87" s="109">
        <f>SUM(D88:D116)</f>
        <v>345710195</v>
      </c>
      <c r="E87" s="109">
        <f>SUM(E88:E116)</f>
        <v>337656960.9300001</v>
      </c>
      <c r="F87" s="108">
        <f t="shared" si="6"/>
        <v>97.67052456465744</v>
      </c>
      <c r="G87" s="109">
        <f>SUM(G88:G116)</f>
        <v>9600</v>
      </c>
      <c r="H87" s="109">
        <f>SUM(H88:H116)</f>
        <v>7329658.949999999</v>
      </c>
      <c r="I87" s="109">
        <f>SUM(I88:I116)</f>
        <v>7484642.3100000005</v>
      </c>
      <c r="J87" s="108">
        <f t="shared" si="7"/>
        <v>102.11446891400044</v>
      </c>
      <c r="K87" s="107">
        <f t="shared" si="9"/>
        <v>351310100</v>
      </c>
      <c r="L87" s="107">
        <f t="shared" si="10"/>
        <v>353039853.95</v>
      </c>
      <c r="M87" s="107">
        <f t="shared" si="11"/>
        <v>345141603.2400001</v>
      </c>
      <c r="N87" s="108">
        <f t="shared" si="8"/>
        <v>97.76278779247443</v>
      </c>
      <c r="O87" s="60" t="e">
        <f>O88+O89+#REF!+#REF!+#REF!+#REF!+O98+O91+#REF!+#REF!+O94+O95+O96+O97+O99+O100+#REF!+O111+O115+O116+#REF!+#REF!+#REF!+#REF!+#REF!+O101+#REF!+O106</f>
        <v>#REF!</v>
      </c>
      <c r="P87" s="60" t="e">
        <f>P88+P89+#REF!+#REF!+#REF!+#REF!+P98+P91+#REF!+#REF!+P94+P95+P96+P97+P99+P100+#REF!+P111+P115+P116+#REF!+#REF!+#REF!+#REF!+#REF!+P101+#REF!+P106</f>
        <v>#REF!</v>
      </c>
      <c r="Q87" s="60" t="e">
        <f>Q88+Q89+#REF!+#REF!+#REF!+#REF!+Q98+Q91+#REF!+#REF!+Q94+Q95+Q96+Q97+Q99+Q100+#REF!+Q111+Q115+Q116+#REF!+#REF!+#REF!+#REF!+#REF!+Q101+#REF!+Q106</f>
        <v>#REF!</v>
      </c>
      <c r="R87" s="60" t="e">
        <f>R88+R89+#REF!+#REF!+#REF!+#REF!+R98+R91+#REF!+#REF!+R94+R95+R96+R97+R99+R100+#REF!+R111+R115+R116+#REF!+#REF!+#REF!+#REF!+#REF!+R101+#REF!+R106</f>
        <v>#REF!</v>
      </c>
      <c r="S87" s="60" t="e">
        <f>S88+S89+#REF!+#REF!+#REF!+#REF!+S98+S91+#REF!+#REF!+S94+S95+S96+S97+S99+S100+#REF!+S111+S115+S116+#REF!+#REF!+#REF!+#REF!+#REF!+S101+#REF!+S106</f>
        <v>#REF!</v>
      </c>
      <c r="T87" s="60" t="e">
        <f>T88+T89+#REF!+#REF!+#REF!+#REF!+T98+T91+#REF!+#REF!+T94+T95+T96+T97+T99+T100+#REF!+T111+T115+T116+#REF!+#REF!+#REF!+#REF!+#REF!+T101+#REF!+T106</f>
        <v>#REF!</v>
      </c>
      <c r="U87" s="60" t="e">
        <f>U88+U89+#REF!+#REF!+#REF!+#REF!+U98+U91+#REF!+#REF!+U94+U95+U96+U97+U99+U100+#REF!+U111+U115+U116+#REF!+#REF!+#REF!+#REF!+#REF!+U101+#REF!+U106</f>
        <v>#REF!</v>
      </c>
      <c r="V87" s="60" t="e">
        <f>V88+V89+#REF!+#REF!+#REF!+#REF!+V98+V91+#REF!+#REF!+V94+V95+V96+V97+V99+V100+#REF!+V111+V115+V116+#REF!+#REF!+#REF!+#REF!+#REF!+V101+#REF!+V106</f>
        <v>#REF!</v>
      </c>
      <c r="W87" s="60" t="e">
        <f>W88+W89+#REF!+#REF!+#REF!+#REF!+W98+W91+#REF!+#REF!+W94+W95+W96+W97+W99+W100+#REF!+W111+W115+W116+#REF!+#REF!+#REF!+#REF!+#REF!+W101+#REF!+W106</f>
        <v>#REF!</v>
      </c>
      <c r="X87" s="60" t="e">
        <f>X88+X89+#REF!+#REF!+#REF!+#REF!+X98+X91+#REF!+#REF!+X94+X95+X96+X97+X99+X100+#REF!+X111+X115+X116+#REF!+#REF!+#REF!+#REF!+#REF!+X101+#REF!+X106</f>
        <v>#REF!</v>
      </c>
      <c r="Y87" s="60" t="e">
        <f>Y88+Y89+#REF!+#REF!+#REF!+#REF!+Y98+Y91+#REF!+#REF!+Y94+Y95+Y96+Y97+Y99+Y100+#REF!+Y111+Y115+Y116+#REF!+#REF!+#REF!+#REF!+#REF!+Y101+#REF!+Y106</f>
        <v>#REF!</v>
      </c>
      <c r="Z87" s="60" t="e">
        <f>Z88+Z89+#REF!+#REF!+#REF!+#REF!+Z98+Z91+#REF!+#REF!+Z94+Z95+Z96+Z97+Z99+Z100+#REF!+Z111+Z115+Z116+#REF!+#REF!+#REF!+#REF!+#REF!+Z101+#REF!+Z106</f>
        <v>#REF!</v>
      </c>
      <c r="AA87" s="60" t="e">
        <f>AA88+AA89+#REF!+#REF!+#REF!+#REF!+AA98+AA91+#REF!+#REF!+AA94+AA95+AA96+AA97+AA99+AA100+#REF!+AA111+AA115+AA116+#REF!+#REF!+#REF!+#REF!+#REF!+AA101+#REF!+AA106</f>
        <v>#REF!</v>
      </c>
      <c r="AB87" s="60" t="e">
        <f>AB88+AB89+#REF!+#REF!+#REF!+#REF!+AB98+AB91+#REF!+#REF!+AB94+AB95+AB96+AB97+AB99+AB100+#REF!+AB111+AB115+AB116+#REF!+#REF!+#REF!+#REF!+#REF!+AB101+#REF!+AB106</f>
        <v>#REF!</v>
      </c>
      <c r="AC87" s="60" t="e">
        <f>AC88+AC89+#REF!+#REF!+#REF!+#REF!+AC98+AC91+#REF!+#REF!+AC94+AC95+AC96+AC97+AC99+AC100+#REF!+AC111+AC115+AC116+#REF!+#REF!+#REF!+#REF!+#REF!+AC101+#REF!+AC106</f>
        <v>#REF!</v>
      </c>
      <c r="AD87" s="60" t="e">
        <f>AD88+AD89+#REF!+#REF!+#REF!+#REF!+AD98+AD91+#REF!+#REF!+AD94+AD95+AD96+AD97+AD99+AD100+#REF!+AD111+AD115+AD116+#REF!+#REF!+#REF!+#REF!+#REF!+AD101+#REF!+AD106</f>
        <v>#REF!</v>
      </c>
    </row>
    <row r="88" spans="1:17" s="69" customFormat="1" ht="118.5">
      <c r="A88" s="169" t="s">
        <v>117</v>
      </c>
      <c r="B88" s="170" t="s">
        <v>194</v>
      </c>
      <c r="C88" s="161">
        <v>18248000</v>
      </c>
      <c r="D88" s="160">
        <v>18648000</v>
      </c>
      <c r="E88" s="161">
        <v>17066337.4</v>
      </c>
      <c r="F88" s="108">
        <f t="shared" si="6"/>
        <v>91.51832582582583</v>
      </c>
      <c r="G88" s="107"/>
      <c r="H88" s="107"/>
      <c r="I88" s="107"/>
      <c r="J88" s="108"/>
      <c r="K88" s="107">
        <f t="shared" si="9"/>
        <v>18248000</v>
      </c>
      <c r="L88" s="107">
        <f t="shared" si="10"/>
        <v>18648000</v>
      </c>
      <c r="M88" s="107">
        <f t="shared" si="11"/>
        <v>17066337.4</v>
      </c>
      <c r="N88" s="108">
        <f t="shared" si="8"/>
        <v>91.51832582582583</v>
      </c>
      <c r="O88" s="67"/>
      <c r="P88" s="68"/>
      <c r="Q88" s="68"/>
    </row>
    <row r="89" spans="1:17" s="69" customFormat="1" ht="118.5">
      <c r="A89" s="169" t="s">
        <v>118</v>
      </c>
      <c r="B89" s="170" t="s">
        <v>129</v>
      </c>
      <c r="C89" s="161">
        <v>174856000</v>
      </c>
      <c r="D89" s="160">
        <v>204930400</v>
      </c>
      <c r="E89" s="160">
        <v>199402628.12</v>
      </c>
      <c r="F89" s="108">
        <f t="shared" si="6"/>
        <v>97.30261011543432</v>
      </c>
      <c r="G89" s="107"/>
      <c r="H89" s="107"/>
      <c r="I89" s="107"/>
      <c r="J89" s="108"/>
      <c r="K89" s="107">
        <f t="shared" si="9"/>
        <v>174856000</v>
      </c>
      <c r="L89" s="107">
        <f t="shared" si="10"/>
        <v>204930400</v>
      </c>
      <c r="M89" s="107">
        <f t="shared" si="11"/>
        <v>199402628.12</v>
      </c>
      <c r="N89" s="108">
        <f t="shared" si="8"/>
        <v>97.30261011543432</v>
      </c>
      <c r="O89" s="67"/>
      <c r="P89" s="68"/>
      <c r="Q89" s="68"/>
    </row>
    <row r="90" spans="1:17" s="69" customFormat="1" ht="177.75">
      <c r="A90" s="169">
        <v>3022</v>
      </c>
      <c r="B90" s="170" t="s">
        <v>234</v>
      </c>
      <c r="C90" s="161">
        <v>0</v>
      </c>
      <c r="D90" s="160">
        <v>4100</v>
      </c>
      <c r="E90" s="160">
        <v>4090.48</v>
      </c>
      <c r="F90" s="108">
        <f t="shared" si="6"/>
        <v>99.76780487804878</v>
      </c>
      <c r="G90" s="107"/>
      <c r="H90" s="107"/>
      <c r="I90" s="107"/>
      <c r="J90" s="108"/>
      <c r="K90" s="107">
        <f t="shared" si="9"/>
        <v>0</v>
      </c>
      <c r="L90" s="107">
        <f t="shared" si="10"/>
        <v>4100</v>
      </c>
      <c r="M90" s="107">
        <f t="shared" si="11"/>
        <v>4090.48</v>
      </c>
      <c r="N90" s="108">
        <f t="shared" si="8"/>
        <v>99.76780487804878</v>
      </c>
      <c r="O90" s="67"/>
      <c r="P90" s="68"/>
      <c r="Q90" s="68"/>
    </row>
    <row r="91" spans="1:17" s="69" customFormat="1" ht="118.5">
      <c r="A91" s="169" t="s">
        <v>119</v>
      </c>
      <c r="B91" s="170" t="s">
        <v>195</v>
      </c>
      <c r="C91" s="161">
        <v>134100</v>
      </c>
      <c r="D91" s="160">
        <v>132100</v>
      </c>
      <c r="E91" s="160">
        <v>131779.35</v>
      </c>
      <c r="F91" s="108">
        <f t="shared" si="6"/>
        <v>99.75726722180167</v>
      </c>
      <c r="G91" s="107"/>
      <c r="H91" s="107"/>
      <c r="I91" s="107"/>
      <c r="J91" s="108"/>
      <c r="K91" s="107">
        <f t="shared" si="9"/>
        <v>134100</v>
      </c>
      <c r="L91" s="107">
        <f t="shared" si="10"/>
        <v>132100</v>
      </c>
      <c r="M91" s="107">
        <f t="shared" si="11"/>
        <v>131779.35</v>
      </c>
      <c r="N91" s="108">
        <f t="shared" si="8"/>
        <v>99.75726722180167</v>
      </c>
      <c r="O91" s="67"/>
      <c r="P91" s="68"/>
      <c r="Q91" s="68"/>
    </row>
    <row r="92" spans="1:17" s="69" customFormat="1" ht="118.5">
      <c r="A92" s="169">
        <v>3032</v>
      </c>
      <c r="B92" s="170" t="s">
        <v>130</v>
      </c>
      <c r="C92" s="161">
        <v>350000</v>
      </c>
      <c r="D92" s="160">
        <v>270000</v>
      </c>
      <c r="E92" s="160">
        <v>269975.06</v>
      </c>
      <c r="F92" s="108">
        <f t="shared" si="6"/>
        <v>99.99076296296296</v>
      </c>
      <c r="G92" s="107"/>
      <c r="H92" s="107"/>
      <c r="I92" s="107"/>
      <c r="J92" s="108"/>
      <c r="K92" s="107">
        <f t="shared" si="9"/>
        <v>350000</v>
      </c>
      <c r="L92" s="107">
        <f t="shared" si="10"/>
        <v>270000</v>
      </c>
      <c r="M92" s="107">
        <f t="shared" si="11"/>
        <v>269975.06</v>
      </c>
      <c r="N92" s="108">
        <f t="shared" si="8"/>
        <v>99.99076296296296</v>
      </c>
      <c r="O92" s="67"/>
      <c r="P92" s="68"/>
      <c r="Q92" s="68"/>
    </row>
    <row r="93" spans="1:17" s="69" customFormat="1" ht="118.5">
      <c r="A93" s="169" t="s">
        <v>143</v>
      </c>
      <c r="B93" s="170" t="s">
        <v>131</v>
      </c>
      <c r="C93" s="161">
        <v>400000</v>
      </c>
      <c r="D93" s="160">
        <v>430000</v>
      </c>
      <c r="E93" s="161">
        <v>430000</v>
      </c>
      <c r="F93" s="108">
        <f t="shared" si="6"/>
        <v>100</v>
      </c>
      <c r="G93" s="107"/>
      <c r="H93" s="107"/>
      <c r="I93" s="107"/>
      <c r="J93" s="108"/>
      <c r="K93" s="107">
        <f t="shared" si="9"/>
        <v>400000</v>
      </c>
      <c r="L93" s="107">
        <f t="shared" si="10"/>
        <v>430000</v>
      </c>
      <c r="M93" s="107">
        <f t="shared" si="11"/>
        <v>430000</v>
      </c>
      <c r="N93" s="108">
        <f t="shared" si="8"/>
        <v>100</v>
      </c>
      <c r="O93" s="67"/>
      <c r="P93" s="68"/>
      <c r="Q93" s="68"/>
    </row>
    <row r="94" spans="1:17" s="69" customFormat="1" ht="59.25">
      <c r="A94" s="169" t="s">
        <v>120</v>
      </c>
      <c r="B94" s="170" t="s">
        <v>132</v>
      </c>
      <c r="C94" s="161">
        <v>1000000</v>
      </c>
      <c r="D94" s="160">
        <v>819000</v>
      </c>
      <c r="E94" s="161">
        <v>674361.18</v>
      </c>
      <c r="F94" s="108">
        <f t="shared" si="6"/>
        <v>82.33958241758242</v>
      </c>
      <c r="G94" s="107"/>
      <c r="H94" s="107"/>
      <c r="I94" s="107"/>
      <c r="J94" s="108"/>
      <c r="K94" s="107">
        <f t="shared" si="9"/>
        <v>1000000</v>
      </c>
      <c r="L94" s="107">
        <f t="shared" si="10"/>
        <v>819000</v>
      </c>
      <c r="M94" s="107">
        <f t="shared" si="11"/>
        <v>674361.18</v>
      </c>
      <c r="N94" s="108">
        <f t="shared" si="8"/>
        <v>82.33958241758242</v>
      </c>
      <c r="O94" s="67"/>
      <c r="P94" s="68"/>
      <c r="Q94" s="68"/>
    </row>
    <row r="95" spans="1:17" s="69" customFormat="1" ht="59.25">
      <c r="A95" s="169" t="s">
        <v>121</v>
      </c>
      <c r="B95" s="170" t="s">
        <v>137</v>
      </c>
      <c r="C95" s="161">
        <v>200000</v>
      </c>
      <c r="D95" s="160">
        <v>112000</v>
      </c>
      <c r="E95" s="161">
        <v>111800</v>
      </c>
      <c r="F95" s="108">
        <f t="shared" si="6"/>
        <v>99.82142857142857</v>
      </c>
      <c r="G95" s="107"/>
      <c r="H95" s="107"/>
      <c r="I95" s="107"/>
      <c r="J95" s="108"/>
      <c r="K95" s="107">
        <f t="shared" si="9"/>
        <v>200000</v>
      </c>
      <c r="L95" s="107">
        <f t="shared" si="10"/>
        <v>112000</v>
      </c>
      <c r="M95" s="107">
        <f t="shared" si="11"/>
        <v>111800</v>
      </c>
      <c r="N95" s="108">
        <f t="shared" si="8"/>
        <v>99.82142857142857</v>
      </c>
      <c r="O95" s="67"/>
      <c r="P95" s="68"/>
      <c r="Q95" s="68"/>
    </row>
    <row r="96" spans="1:17" s="69" customFormat="1" ht="59.25">
      <c r="A96" s="169" t="s">
        <v>122</v>
      </c>
      <c r="B96" s="170" t="s">
        <v>133</v>
      </c>
      <c r="C96" s="161">
        <v>57420000</v>
      </c>
      <c r="D96" s="160">
        <v>39473872.99</v>
      </c>
      <c r="E96" s="161">
        <v>39473792.77</v>
      </c>
      <c r="F96" s="108">
        <f t="shared" si="6"/>
        <v>99.99979677697189</v>
      </c>
      <c r="G96" s="107"/>
      <c r="H96" s="107"/>
      <c r="I96" s="107"/>
      <c r="J96" s="108"/>
      <c r="K96" s="107">
        <f t="shared" si="9"/>
        <v>57420000</v>
      </c>
      <c r="L96" s="107">
        <f t="shared" si="10"/>
        <v>39473872.99</v>
      </c>
      <c r="M96" s="107">
        <f t="shared" si="11"/>
        <v>39473792.77</v>
      </c>
      <c r="N96" s="108">
        <f t="shared" si="8"/>
        <v>99.99979677697189</v>
      </c>
      <c r="O96" s="67"/>
      <c r="P96" s="68"/>
      <c r="Q96" s="68"/>
    </row>
    <row r="97" spans="1:17" s="69" customFormat="1" ht="118.5">
      <c r="A97" s="169" t="s">
        <v>123</v>
      </c>
      <c r="B97" s="170" t="s">
        <v>134</v>
      </c>
      <c r="C97" s="161">
        <v>2500000</v>
      </c>
      <c r="D97" s="160">
        <v>2049027.01</v>
      </c>
      <c r="E97" s="161">
        <v>2049027.01</v>
      </c>
      <c r="F97" s="108">
        <f t="shared" si="6"/>
        <v>100</v>
      </c>
      <c r="G97" s="107"/>
      <c r="H97" s="107"/>
      <c r="I97" s="107"/>
      <c r="J97" s="108"/>
      <c r="K97" s="107">
        <f t="shared" si="9"/>
        <v>2500000</v>
      </c>
      <c r="L97" s="107">
        <f t="shared" si="10"/>
        <v>2049027.01</v>
      </c>
      <c r="M97" s="107">
        <f t="shared" si="11"/>
        <v>2049027.01</v>
      </c>
      <c r="N97" s="108">
        <f t="shared" si="8"/>
        <v>100</v>
      </c>
      <c r="O97" s="67"/>
      <c r="P97" s="68"/>
      <c r="Q97" s="68"/>
    </row>
    <row r="98" spans="1:17" s="69" customFormat="1" ht="59.25">
      <c r="A98" s="169" t="s">
        <v>124</v>
      </c>
      <c r="B98" s="170" t="s">
        <v>135</v>
      </c>
      <c r="C98" s="161">
        <v>9870000</v>
      </c>
      <c r="D98" s="160">
        <v>9783000</v>
      </c>
      <c r="E98" s="161">
        <v>9782283.74</v>
      </c>
      <c r="F98" s="108">
        <f t="shared" si="6"/>
        <v>99.99267852397016</v>
      </c>
      <c r="G98" s="107"/>
      <c r="H98" s="107"/>
      <c r="I98" s="107"/>
      <c r="J98" s="108"/>
      <c r="K98" s="107">
        <f t="shared" si="9"/>
        <v>9870000</v>
      </c>
      <c r="L98" s="107">
        <f t="shared" si="10"/>
        <v>9783000</v>
      </c>
      <c r="M98" s="107">
        <f t="shared" si="11"/>
        <v>9782283.74</v>
      </c>
      <c r="N98" s="108">
        <f t="shared" si="8"/>
        <v>99.99267852397016</v>
      </c>
      <c r="O98" s="67"/>
      <c r="P98" s="68"/>
      <c r="Q98" s="68"/>
    </row>
    <row r="99" spans="1:17" s="69" customFormat="1" ht="59.25">
      <c r="A99" s="169" t="s">
        <v>125</v>
      </c>
      <c r="B99" s="170" t="s">
        <v>136</v>
      </c>
      <c r="C99" s="161">
        <v>1000000</v>
      </c>
      <c r="D99" s="160">
        <v>638200</v>
      </c>
      <c r="E99" s="161">
        <v>416228.52</v>
      </c>
      <c r="F99" s="108">
        <f t="shared" si="6"/>
        <v>65.219135067377</v>
      </c>
      <c r="G99" s="107"/>
      <c r="H99" s="107"/>
      <c r="I99" s="107"/>
      <c r="J99" s="108"/>
      <c r="K99" s="107">
        <f t="shared" si="9"/>
        <v>1000000</v>
      </c>
      <c r="L99" s="107">
        <f t="shared" si="10"/>
        <v>638200</v>
      </c>
      <c r="M99" s="107">
        <f t="shared" si="11"/>
        <v>416228.52</v>
      </c>
      <c r="N99" s="108">
        <f t="shared" si="8"/>
        <v>65.219135067377</v>
      </c>
      <c r="O99" s="67"/>
      <c r="P99" s="68"/>
      <c r="Q99" s="68"/>
    </row>
    <row r="100" spans="1:17" s="69" customFormat="1" ht="118.5">
      <c r="A100" s="169" t="s">
        <v>126</v>
      </c>
      <c r="B100" s="170" t="s">
        <v>138</v>
      </c>
      <c r="C100" s="161">
        <v>27000000</v>
      </c>
      <c r="D100" s="160">
        <v>21900000</v>
      </c>
      <c r="E100" s="161">
        <v>21894773.93</v>
      </c>
      <c r="F100" s="108">
        <f t="shared" si="6"/>
        <v>99.97613666666668</v>
      </c>
      <c r="G100" s="107"/>
      <c r="H100" s="107"/>
      <c r="I100" s="107"/>
      <c r="J100" s="108"/>
      <c r="K100" s="107">
        <f t="shared" si="9"/>
        <v>27000000</v>
      </c>
      <c r="L100" s="107">
        <f t="shared" si="10"/>
        <v>21900000</v>
      </c>
      <c r="M100" s="107">
        <f t="shared" si="11"/>
        <v>21894773.93</v>
      </c>
      <c r="N100" s="108">
        <f t="shared" si="8"/>
        <v>99.97613666666668</v>
      </c>
      <c r="O100" s="67"/>
      <c r="P100" s="68"/>
      <c r="Q100" s="68"/>
    </row>
    <row r="101" spans="1:17" s="69" customFormat="1" ht="118.5">
      <c r="A101" s="169">
        <v>3081</v>
      </c>
      <c r="B101" s="170" t="s">
        <v>196</v>
      </c>
      <c r="C101" s="161">
        <v>26000000</v>
      </c>
      <c r="D101" s="160">
        <v>25719300</v>
      </c>
      <c r="E101" s="161">
        <v>25700561.53</v>
      </c>
      <c r="F101" s="108">
        <f t="shared" si="6"/>
        <v>99.92714237945823</v>
      </c>
      <c r="G101" s="107"/>
      <c r="H101" s="107"/>
      <c r="I101" s="107"/>
      <c r="J101" s="108"/>
      <c r="K101" s="107">
        <f t="shared" si="9"/>
        <v>26000000</v>
      </c>
      <c r="L101" s="107">
        <f t="shared" si="10"/>
        <v>25719300</v>
      </c>
      <c r="M101" s="107">
        <f t="shared" si="11"/>
        <v>25700561.53</v>
      </c>
      <c r="N101" s="108">
        <f t="shared" si="8"/>
        <v>99.92714237945823</v>
      </c>
      <c r="O101" s="67"/>
      <c r="P101" s="68"/>
      <c r="Q101" s="68"/>
    </row>
    <row r="102" spans="1:17" s="69" customFormat="1" ht="177.75">
      <c r="A102" s="169">
        <v>3082</v>
      </c>
      <c r="B102" s="170" t="s">
        <v>197</v>
      </c>
      <c r="C102" s="161">
        <v>0</v>
      </c>
      <c r="D102" s="160">
        <v>4800000</v>
      </c>
      <c r="E102" s="161">
        <v>4510563.6</v>
      </c>
      <c r="F102" s="108">
        <f t="shared" si="6"/>
        <v>93.970075</v>
      </c>
      <c r="G102" s="107"/>
      <c r="H102" s="107"/>
      <c r="I102" s="107"/>
      <c r="J102" s="108"/>
      <c r="K102" s="107">
        <f t="shared" si="9"/>
        <v>0</v>
      </c>
      <c r="L102" s="107">
        <f t="shared" si="10"/>
        <v>4800000</v>
      </c>
      <c r="M102" s="107">
        <f t="shared" si="11"/>
        <v>4510563.6</v>
      </c>
      <c r="N102" s="108">
        <f t="shared" si="8"/>
        <v>93.970075</v>
      </c>
      <c r="O102" s="67"/>
      <c r="P102" s="68"/>
      <c r="Q102" s="68"/>
    </row>
    <row r="103" spans="1:17" s="69" customFormat="1" ht="118.5">
      <c r="A103" s="169">
        <v>3083</v>
      </c>
      <c r="B103" s="170" t="s">
        <v>198</v>
      </c>
      <c r="C103" s="161">
        <v>5010000</v>
      </c>
      <c r="D103" s="160">
        <v>5510000</v>
      </c>
      <c r="E103" s="161">
        <v>5308696.74</v>
      </c>
      <c r="F103" s="108">
        <f t="shared" si="6"/>
        <v>96.3465833030853</v>
      </c>
      <c r="G103" s="107"/>
      <c r="H103" s="107"/>
      <c r="I103" s="107"/>
      <c r="J103" s="108"/>
      <c r="K103" s="107">
        <f t="shared" si="9"/>
        <v>5010000</v>
      </c>
      <c r="L103" s="107">
        <f t="shared" si="10"/>
        <v>5510000</v>
      </c>
      <c r="M103" s="107">
        <f t="shared" si="11"/>
        <v>5308696.74</v>
      </c>
      <c r="N103" s="108">
        <f t="shared" si="8"/>
        <v>96.3465833030853</v>
      </c>
      <c r="O103" s="67"/>
      <c r="P103" s="68"/>
      <c r="Q103" s="68"/>
    </row>
    <row r="104" spans="1:17" s="69" customFormat="1" ht="177.75">
      <c r="A104" s="169">
        <v>3084</v>
      </c>
      <c r="B104" s="170" t="s">
        <v>199</v>
      </c>
      <c r="C104" s="161">
        <v>0</v>
      </c>
      <c r="D104" s="160">
        <v>540000</v>
      </c>
      <c r="E104" s="161">
        <v>490198.76</v>
      </c>
      <c r="F104" s="108">
        <f t="shared" si="6"/>
        <v>90.77754814814814</v>
      </c>
      <c r="G104" s="107"/>
      <c r="H104" s="107"/>
      <c r="I104" s="107"/>
      <c r="J104" s="108"/>
      <c r="K104" s="107">
        <f t="shared" si="9"/>
        <v>0</v>
      </c>
      <c r="L104" s="107">
        <f t="shared" si="10"/>
        <v>540000</v>
      </c>
      <c r="M104" s="107">
        <f t="shared" si="11"/>
        <v>490198.76</v>
      </c>
      <c r="N104" s="108">
        <f t="shared" si="8"/>
        <v>90.77754814814814</v>
      </c>
      <c r="O104" s="67"/>
      <c r="P104" s="68"/>
      <c r="Q104" s="68"/>
    </row>
    <row r="105" spans="1:17" s="69" customFormat="1" ht="177.75">
      <c r="A105" s="169">
        <v>3085</v>
      </c>
      <c r="B105" s="170" t="s">
        <v>200</v>
      </c>
      <c r="C105" s="161">
        <v>0</v>
      </c>
      <c r="D105" s="160">
        <v>300000</v>
      </c>
      <c r="E105" s="161">
        <v>299453.74</v>
      </c>
      <c r="F105" s="108">
        <f t="shared" si="6"/>
        <v>99.81791333333334</v>
      </c>
      <c r="G105" s="107"/>
      <c r="H105" s="107"/>
      <c r="I105" s="107"/>
      <c r="J105" s="108"/>
      <c r="K105" s="107">
        <f t="shared" si="9"/>
        <v>0</v>
      </c>
      <c r="L105" s="107">
        <f t="shared" si="10"/>
        <v>300000</v>
      </c>
      <c r="M105" s="107">
        <f t="shared" si="11"/>
        <v>299453.74</v>
      </c>
      <c r="N105" s="108">
        <f t="shared" si="8"/>
        <v>99.81791333333334</v>
      </c>
      <c r="O105" s="67"/>
      <c r="P105" s="68"/>
      <c r="Q105" s="68"/>
    </row>
    <row r="106" spans="1:25" s="70" customFormat="1" ht="177.75">
      <c r="A106" s="169" t="s">
        <v>127</v>
      </c>
      <c r="B106" s="170" t="s">
        <v>139</v>
      </c>
      <c r="C106" s="161">
        <v>4246600</v>
      </c>
      <c r="D106" s="160">
        <v>4270600</v>
      </c>
      <c r="E106" s="161">
        <v>4266933.2</v>
      </c>
      <c r="F106" s="108">
        <f t="shared" si="6"/>
        <v>99.914138528544</v>
      </c>
      <c r="G106" s="161">
        <v>9600</v>
      </c>
      <c r="H106" s="161">
        <v>24600</v>
      </c>
      <c r="I106" s="161">
        <v>19729.45</v>
      </c>
      <c r="J106" s="108">
        <f t="shared" si="7"/>
        <v>80.2010162601626</v>
      </c>
      <c r="K106" s="107">
        <f t="shared" si="9"/>
        <v>4256200</v>
      </c>
      <c r="L106" s="107">
        <f t="shared" si="10"/>
        <v>4295200</v>
      </c>
      <c r="M106" s="107">
        <f t="shared" si="11"/>
        <v>4286662.65</v>
      </c>
      <c r="N106" s="108">
        <f t="shared" si="8"/>
        <v>99.80123509964612</v>
      </c>
      <c r="O106" s="67"/>
      <c r="P106" s="68"/>
      <c r="Q106" s="68"/>
      <c r="R106" s="69"/>
      <c r="S106" s="69"/>
      <c r="T106" s="69"/>
      <c r="U106" s="69"/>
      <c r="V106" s="69"/>
      <c r="W106" s="69"/>
      <c r="X106" s="69"/>
      <c r="Y106" s="69"/>
    </row>
    <row r="107" spans="1:25" s="70" customFormat="1" ht="118.5">
      <c r="A107" s="169">
        <v>3112</v>
      </c>
      <c r="B107" s="170" t="s">
        <v>201</v>
      </c>
      <c r="C107" s="161">
        <v>0</v>
      </c>
      <c r="D107" s="160">
        <v>15000</v>
      </c>
      <c r="E107" s="161">
        <v>14994</v>
      </c>
      <c r="F107" s="108">
        <f t="shared" si="6"/>
        <v>99.96000000000001</v>
      </c>
      <c r="G107" s="161"/>
      <c r="H107" s="161"/>
      <c r="I107" s="161"/>
      <c r="J107" s="108"/>
      <c r="K107" s="107">
        <f t="shared" si="9"/>
        <v>0</v>
      </c>
      <c r="L107" s="107">
        <f t="shared" si="10"/>
        <v>15000</v>
      </c>
      <c r="M107" s="107">
        <f t="shared" si="11"/>
        <v>14994</v>
      </c>
      <c r="N107" s="108">
        <f t="shared" si="8"/>
        <v>99.96000000000001</v>
      </c>
      <c r="O107" s="67"/>
      <c r="P107" s="68"/>
      <c r="Q107" s="68"/>
      <c r="R107" s="69"/>
      <c r="S107" s="69"/>
      <c r="T107" s="69"/>
      <c r="U107" s="69"/>
      <c r="V107" s="69"/>
      <c r="W107" s="69"/>
      <c r="X107" s="69"/>
      <c r="Y107" s="69"/>
    </row>
    <row r="108" spans="1:25" s="70" customFormat="1" ht="118.5">
      <c r="A108" s="169">
        <v>3121</v>
      </c>
      <c r="B108" s="170" t="s">
        <v>202</v>
      </c>
      <c r="C108" s="161">
        <v>1632000</v>
      </c>
      <c r="D108" s="160">
        <v>1698960</v>
      </c>
      <c r="E108" s="161">
        <v>1698701.1</v>
      </c>
      <c r="F108" s="108">
        <f t="shared" si="6"/>
        <v>99.9847612657155</v>
      </c>
      <c r="G108" s="161">
        <v>0</v>
      </c>
      <c r="H108" s="161">
        <v>0</v>
      </c>
      <c r="I108" s="161">
        <v>159853.91</v>
      </c>
      <c r="J108" s="108"/>
      <c r="K108" s="107">
        <f t="shared" si="9"/>
        <v>1632000</v>
      </c>
      <c r="L108" s="107">
        <f t="shared" si="10"/>
        <v>1698960</v>
      </c>
      <c r="M108" s="107">
        <f t="shared" si="11"/>
        <v>1858555.01</v>
      </c>
      <c r="N108" s="108">
        <f t="shared" si="8"/>
        <v>109.39368849178321</v>
      </c>
      <c r="O108" s="67"/>
      <c r="P108" s="68"/>
      <c r="Q108" s="68"/>
      <c r="R108" s="69"/>
      <c r="S108" s="69"/>
      <c r="T108" s="69"/>
      <c r="U108" s="69"/>
      <c r="V108" s="69"/>
      <c r="W108" s="69"/>
      <c r="X108" s="69"/>
      <c r="Y108" s="69"/>
    </row>
    <row r="109" spans="1:25" s="70" customFormat="1" ht="59.25">
      <c r="A109" s="169">
        <v>3133</v>
      </c>
      <c r="B109" s="170" t="s">
        <v>140</v>
      </c>
      <c r="C109" s="161">
        <v>265000</v>
      </c>
      <c r="D109" s="160">
        <v>265000</v>
      </c>
      <c r="E109" s="161">
        <v>264832</v>
      </c>
      <c r="F109" s="108">
        <f t="shared" si="6"/>
        <v>99.9366037735849</v>
      </c>
      <c r="G109" s="161"/>
      <c r="H109" s="161"/>
      <c r="I109" s="161"/>
      <c r="J109" s="108"/>
      <c r="K109" s="107">
        <f t="shared" si="9"/>
        <v>265000</v>
      </c>
      <c r="L109" s="107">
        <f t="shared" si="10"/>
        <v>265000</v>
      </c>
      <c r="M109" s="107">
        <f t="shared" si="11"/>
        <v>264832</v>
      </c>
      <c r="N109" s="108">
        <f t="shared" si="8"/>
        <v>99.9366037735849</v>
      </c>
      <c r="O109" s="67"/>
      <c r="P109" s="68"/>
      <c r="Q109" s="68"/>
      <c r="R109" s="69"/>
      <c r="S109" s="69"/>
      <c r="T109" s="69"/>
      <c r="U109" s="69"/>
      <c r="V109" s="69"/>
      <c r="W109" s="69"/>
      <c r="X109" s="69"/>
      <c r="Y109" s="69"/>
    </row>
    <row r="110" spans="1:25" s="70" customFormat="1" ht="237">
      <c r="A110" s="169">
        <v>3140</v>
      </c>
      <c r="B110" s="170" t="s">
        <v>141</v>
      </c>
      <c r="C110" s="161">
        <v>199500</v>
      </c>
      <c r="D110" s="160">
        <v>197904</v>
      </c>
      <c r="E110" s="161">
        <v>197904</v>
      </c>
      <c r="F110" s="108">
        <f t="shared" si="6"/>
        <v>100</v>
      </c>
      <c r="G110" s="161"/>
      <c r="H110" s="161"/>
      <c r="I110" s="161"/>
      <c r="J110" s="108"/>
      <c r="K110" s="107">
        <f t="shared" si="9"/>
        <v>199500</v>
      </c>
      <c r="L110" s="107">
        <f t="shared" si="10"/>
        <v>197904</v>
      </c>
      <c r="M110" s="107">
        <f t="shared" si="11"/>
        <v>197904</v>
      </c>
      <c r="N110" s="108">
        <f t="shared" si="8"/>
        <v>100</v>
      </c>
      <c r="O110" s="67"/>
      <c r="P110" s="68"/>
      <c r="Q110" s="68"/>
      <c r="R110" s="69"/>
      <c r="S110" s="69"/>
      <c r="T110" s="69"/>
      <c r="U110" s="69"/>
      <c r="V110" s="69"/>
      <c r="W110" s="69"/>
      <c r="X110" s="69"/>
      <c r="Y110" s="69"/>
    </row>
    <row r="111" spans="1:25" s="70" customFormat="1" ht="237">
      <c r="A111" s="169">
        <v>3180</v>
      </c>
      <c r="B111" s="170" t="s">
        <v>203</v>
      </c>
      <c r="C111" s="161">
        <v>150000</v>
      </c>
      <c r="D111" s="160">
        <v>150000</v>
      </c>
      <c r="E111" s="161">
        <v>149951.62</v>
      </c>
      <c r="F111" s="108">
        <f t="shared" si="6"/>
        <v>99.96774666666667</v>
      </c>
      <c r="G111" s="107"/>
      <c r="H111" s="161"/>
      <c r="I111" s="161"/>
      <c r="J111" s="108"/>
      <c r="K111" s="107">
        <f t="shared" si="9"/>
        <v>150000</v>
      </c>
      <c r="L111" s="107">
        <f t="shared" si="10"/>
        <v>150000</v>
      </c>
      <c r="M111" s="107">
        <f t="shared" si="11"/>
        <v>149951.62</v>
      </c>
      <c r="N111" s="108">
        <f t="shared" si="8"/>
        <v>99.96774666666667</v>
      </c>
      <c r="O111" s="67"/>
      <c r="P111" s="68"/>
      <c r="Q111" s="68"/>
      <c r="R111" s="69"/>
      <c r="S111" s="69"/>
      <c r="T111" s="69"/>
      <c r="U111" s="69"/>
      <c r="V111" s="69"/>
      <c r="W111" s="69"/>
      <c r="X111" s="69"/>
      <c r="Y111" s="69"/>
    </row>
    <row r="112" spans="1:25" s="70" customFormat="1" ht="248.25" customHeight="1">
      <c r="A112" s="169">
        <v>3221</v>
      </c>
      <c r="B112" s="170" t="s">
        <v>238</v>
      </c>
      <c r="C112" s="161"/>
      <c r="D112" s="160"/>
      <c r="E112" s="161"/>
      <c r="F112" s="108" t="e">
        <f t="shared" si="6"/>
        <v>#DIV/0!</v>
      </c>
      <c r="G112" s="161">
        <v>0</v>
      </c>
      <c r="H112" s="161">
        <v>1609218.8</v>
      </c>
      <c r="I112" s="161">
        <v>1609218.8</v>
      </c>
      <c r="J112" s="108">
        <f t="shared" si="7"/>
        <v>100</v>
      </c>
      <c r="K112" s="107">
        <f t="shared" si="9"/>
        <v>0</v>
      </c>
      <c r="L112" s="107">
        <f t="shared" si="10"/>
        <v>1609218.8</v>
      </c>
      <c r="M112" s="107">
        <f t="shared" si="11"/>
        <v>1609218.8</v>
      </c>
      <c r="N112" s="108">
        <f t="shared" si="8"/>
        <v>100</v>
      </c>
      <c r="O112" s="67"/>
      <c r="P112" s="68"/>
      <c r="Q112" s="68"/>
      <c r="R112" s="69"/>
      <c r="S112" s="69"/>
      <c r="T112" s="69"/>
      <c r="U112" s="69"/>
      <c r="V112" s="69"/>
      <c r="W112" s="69"/>
      <c r="X112" s="69"/>
      <c r="Y112" s="69"/>
    </row>
    <row r="113" spans="1:25" s="70" customFormat="1" ht="245.25" customHeight="1">
      <c r="A113" s="169">
        <v>3222</v>
      </c>
      <c r="B113" s="170" t="s">
        <v>273</v>
      </c>
      <c r="C113" s="161"/>
      <c r="D113" s="160"/>
      <c r="E113" s="161"/>
      <c r="F113" s="108"/>
      <c r="G113" s="161"/>
      <c r="H113" s="161">
        <v>2477402.55</v>
      </c>
      <c r="I113" s="161">
        <v>2477402.55</v>
      </c>
      <c r="J113" s="108">
        <f t="shared" si="7"/>
        <v>100</v>
      </c>
      <c r="K113" s="107">
        <f t="shared" si="9"/>
        <v>0</v>
      </c>
      <c r="L113" s="107">
        <f t="shared" si="10"/>
        <v>2477402.55</v>
      </c>
      <c r="M113" s="107">
        <f t="shared" si="11"/>
        <v>2477402.55</v>
      </c>
      <c r="N113" s="108">
        <f t="shared" si="8"/>
        <v>100</v>
      </c>
      <c r="O113" s="67"/>
      <c r="P113" s="68"/>
      <c r="Q113" s="68"/>
      <c r="R113" s="69"/>
      <c r="S113" s="69"/>
      <c r="T113" s="69"/>
      <c r="U113" s="69"/>
      <c r="V113" s="69"/>
      <c r="W113" s="69"/>
      <c r="X113" s="69"/>
      <c r="Y113" s="69"/>
    </row>
    <row r="114" spans="1:25" s="70" customFormat="1" ht="245.25" customHeight="1">
      <c r="A114" s="169">
        <v>3223</v>
      </c>
      <c r="B114" s="170" t="s">
        <v>274</v>
      </c>
      <c r="C114" s="161"/>
      <c r="D114" s="160"/>
      <c r="E114" s="161"/>
      <c r="F114" s="108"/>
      <c r="G114" s="161"/>
      <c r="H114" s="161">
        <v>3218437.6</v>
      </c>
      <c r="I114" s="161">
        <v>3218437.6</v>
      </c>
      <c r="J114" s="108">
        <f t="shared" si="7"/>
        <v>100</v>
      </c>
      <c r="K114" s="107">
        <f t="shared" si="9"/>
        <v>0</v>
      </c>
      <c r="L114" s="107">
        <f t="shared" si="10"/>
        <v>3218437.6</v>
      </c>
      <c r="M114" s="107">
        <f t="shared" si="11"/>
        <v>3218437.6</v>
      </c>
      <c r="N114" s="108">
        <f t="shared" si="8"/>
        <v>100</v>
      </c>
      <c r="O114" s="67"/>
      <c r="P114" s="68"/>
      <c r="Q114" s="68"/>
      <c r="R114" s="69"/>
      <c r="S114" s="69"/>
      <c r="T114" s="69"/>
      <c r="U114" s="69"/>
      <c r="V114" s="69"/>
      <c r="W114" s="69"/>
      <c r="X114" s="69"/>
      <c r="Y114" s="69"/>
    </row>
    <row r="115" spans="1:25" s="70" customFormat="1" ht="296.25">
      <c r="A115" s="169">
        <v>3230</v>
      </c>
      <c r="B115" s="170" t="s">
        <v>204</v>
      </c>
      <c r="C115" s="161">
        <v>434800</v>
      </c>
      <c r="D115" s="160">
        <v>284800</v>
      </c>
      <c r="E115" s="161">
        <v>279729.41</v>
      </c>
      <c r="F115" s="108">
        <f t="shared" si="6"/>
        <v>98.21959620786515</v>
      </c>
      <c r="G115" s="107"/>
      <c r="H115" s="107"/>
      <c r="I115" s="161"/>
      <c r="J115" s="108"/>
      <c r="K115" s="107">
        <f t="shared" si="9"/>
        <v>434800</v>
      </c>
      <c r="L115" s="107">
        <f t="shared" si="10"/>
        <v>284800</v>
      </c>
      <c r="M115" s="107">
        <f t="shared" si="11"/>
        <v>279729.41</v>
      </c>
      <c r="N115" s="108">
        <f t="shared" si="8"/>
        <v>98.21959620786515</v>
      </c>
      <c r="O115" s="67"/>
      <c r="P115" s="68"/>
      <c r="Q115" s="68"/>
      <c r="R115" s="69"/>
      <c r="S115" s="69"/>
      <c r="T115" s="69"/>
      <c r="U115" s="69"/>
      <c r="V115" s="69"/>
      <c r="W115" s="69"/>
      <c r="X115" s="69"/>
      <c r="Y115" s="69"/>
    </row>
    <row r="116" spans="1:25" s="70" customFormat="1" ht="94.5" customHeight="1">
      <c r="A116" s="169">
        <v>3242</v>
      </c>
      <c r="B116" s="170" t="s">
        <v>205</v>
      </c>
      <c r="C116" s="161">
        <v>20384500</v>
      </c>
      <c r="D116" s="160">
        <v>2768931</v>
      </c>
      <c r="E116" s="161">
        <v>2767363.67</v>
      </c>
      <c r="F116" s="108">
        <f t="shared" si="6"/>
        <v>99.94339584482242</v>
      </c>
      <c r="G116" s="107"/>
      <c r="H116" s="107"/>
      <c r="I116" s="107"/>
      <c r="J116" s="108"/>
      <c r="K116" s="107">
        <f t="shared" si="9"/>
        <v>20384500</v>
      </c>
      <c r="L116" s="107">
        <f t="shared" si="10"/>
        <v>2768931</v>
      </c>
      <c r="M116" s="107">
        <f t="shared" si="11"/>
        <v>2767363.67</v>
      </c>
      <c r="N116" s="108">
        <f t="shared" si="8"/>
        <v>99.94339584482242</v>
      </c>
      <c r="O116" s="67"/>
      <c r="P116" s="68"/>
      <c r="Q116" s="68"/>
      <c r="R116" s="69"/>
      <c r="S116" s="69"/>
      <c r="T116" s="69"/>
      <c r="U116" s="69"/>
      <c r="V116" s="69"/>
      <c r="W116" s="69"/>
      <c r="X116" s="69"/>
      <c r="Y116" s="69"/>
    </row>
    <row r="117" spans="1:17" s="66" customFormat="1" ht="57.75">
      <c r="A117" s="171">
        <v>4000</v>
      </c>
      <c r="B117" s="172" t="s">
        <v>25</v>
      </c>
      <c r="C117" s="107">
        <v>13984100</v>
      </c>
      <c r="D117" s="109">
        <v>16731106.35</v>
      </c>
      <c r="E117" s="107">
        <v>16667064.15</v>
      </c>
      <c r="F117" s="108">
        <f t="shared" si="6"/>
        <v>99.61722674723181</v>
      </c>
      <c r="G117" s="107">
        <v>581500</v>
      </c>
      <c r="H117" s="107">
        <v>1228864</v>
      </c>
      <c r="I117" s="107">
        <v>1634118.3</v>
      </c>
      <c r="J117" s="108">
        <f t="shared" si="7"/>
        <v>132.97796175980417</v>
      </c>
      <c r="K117" s="107">
        <f t="shared" si="9"/>
        <v>14565600</v>
      </c>
      <c r="L117" s="107">
        <f t="shared" si="10"/>
        <v>17959970.35</v>
      </c>
      <c r="M117" s="107">
        <f t="shared" si="11"/>
        <v>18301182.45</v>
      </c>
      <c r="N117" s="108">
        <f t="shared" si="8"/>
        <v>101.89984779122977</v>
      </c>
      <c r="O117" s="64"/>
      <c r="P117" s="65"/>
      <c r="Q117" s="65"/>
    </row>
    <row r="118" spans="1:17" s="66" customFormat="1" ht="57.75">
      <c r="A118" s="171">
        <v>5000</v>
      </c>
      <c r="B118" s="172" t="s">
        <v>50</v>
      </c>
      <c r="C118" s="107">
        <v>8985000</v>
      </c>
      <c r="D118" s="109">
        <v>10546878.71</v>
      </c>
      <c r="E118" s="107">
        <v>10489029.98</v>
      </c>
      <c r="F118" s="108">
        <f t="shared" si="6"/>
        <v>99.45150853071677</v>
      </c>
      <c r="G118" s="107">
        <v>519800</v>
      </c>
      <c r="H118" s="107">
        <v>1294387</v>
      </c>
      <c r="I118" s="107">
        <v>1516013.51</v>
      </c>
      <c r="J118" s="108">
        <f t="shared" si="7"/>
        <v>117.12212112760712</v>
      </c>
      <c r="K118" s="107">
        <f t="shared" si="9"/>
        <v>9504800</v>
      </c>
      <c r="L118" s="107">
        <f t="shared" si="10"/>
        <v>11841265.71</v>
      </c>
      <c r="M118" s="107">
        <f t="shared" si="11"/>
        <v>12005043.49</v>
      </c>
      <c r="N118" s="108">
        <f t="shared" si="8"/>
        <v>101.38311042088759</v>
      </c>
      <c r="O118" s="64"/>
      <c r="P118" s="65"/>
      <c r="Q118" s="65"/>
    </row>
    <row r="119" spans="1:43" ht="57.75">
      <c r="A119" s="105" t="s">
        <v>142</v>
      </c>
      <c r="B119" s="110" t="s">
        <v>24</v>
      </c>
      <c r="C119" s="109">
        <f>SUM(C120:C128)</f>
        <v>22057600</v>
      </c>
      <c r="D119" s="109">
        <f>SUM(D120:D128)</f>
        <v>28643288.729999997</v>
      </c>
      <c r="E119" s="109">
        <f>SUM(E120:E128)</f>
        <v>28524680.5</v>
      </c>
      <c r="F119" s="108">
        <f t="shared" si="6"/>
        <v>99.58591266834604</v>
      </c>
      <c r="G119" s="109">
        <f>SUM(G120:G128)</f>
        <v>2000940</v>
      </c>
      <c r="H119" s="109">
        <f>SUM(H120:H128)</f>
        <v>32744879.24</v>
      </c>
      <c r="I119" s="109">
        <f>SUM(I120:I128)</f>
        <v>31868758.99</v>
      </c>
      <c r="J119" s="108">
        <f t="shared" si="7"/>
        <v>97.32440531058742</v>
      </c>
      <c r="K119" s="107">
        <f t="shared" si="9"/>
        <v>24058540</v>
      </c>
      <c r="L119" s="107">
        <f t="shared" si="10"/>
        <v>61388167.97</v>
      </c>
      <c r="M119" s="107">
        <f t="shared" si="11"/>
        <v>60393439.489999995</v>
      </c>
      <c r="N119" s="108">
        <f t="shared" si="8"/>
        <v>98.37960878636072</v>
      </c>
      <c r="O119" s="16">
        <f aca="true" t="shared" si="13" ref="O119:AI119">O120+O129+O122+O124</f>
        <v>0</v>
      </c>
      <c r="P119" s="16">
        <f t="shared" si="13"/>
        <v>0</v>
      </c>
      <c r="Q119" s="16">
        <f t="shared" si="13"/>
        <v>0</v>
      </c>
      <c r="R119" s="16">
        <f t="shared" si="13"/>
        <v>0</v>
      </c>
      <c r="S119" s="16">
        <f t="shared" si="13"/>
        <v>0</v>
      </c>
      <c r="T119" s="16">
        <f t="shared" si="13"/>
        <v>0</v>
      </c>
      <c r="U119" s="16">
        <f t="shared" si="13"/>
        <v>0</v>
      </c>
      <c r="V119" s="16">
        <f t="shared" si="13"/>
        <v>0</v>
      </c>
      <c r="W119" s="16">
        <f t="shared" si="13"/>
        <v>0</v>
      </c>
      <c r="X119" s="16">
        <f t="shared" si="13"/>
        <v>0</v>
      </c>
      <c r="Y119" s="16">
        <f t="shared" si="13"/>
        <v>0</v>
      </c>
      <c r="Z119" s="16">
        <f t="shared" si="13"/>
        <v>0</v>
      </c>
      <c r="AA119" s="16">
        <f t="shared" si="13"/>
        <v>0</v>
      </c>
      <c r="AB119" s="16">
        <f t="shared" si="13"/>
        <v>0</v>
      </c>
      <c r="AC119" s="16">
        <f t="shared" si="13"/>
        <v>0</v>
      </c>
      <c r="AD119" s="16">
        <f t="shared" si="13"/>
        <v>0</v>
      </c>
      <c r="AE119" s="16">
        <f t="shared" si="13"/>
        <v>0</v>
      </c>
      <c r="AF119" s="16">
        <f t="shared" si="13"/>
        <v>0</v>
      </c>
      <c r="AG119" s="16">
        <f t="shared" si="13"/>
        <v>0</v>
      </c>
      <c r="AH119" s="16">
        <f t="shared" si="13"/>
        <v>0</v>
      </c>
      <c r="AI119" s="16">
        <f t="shared" si="13"/>
        <v>0</v>
      </c>
      <c r="AJ119" s="18"/>
      <c r="AK119" s="18"/>
      <c r="AL119" s="18"/>
      <c r="AM119" s="18"/>
      <c r="AN119" s="18"/>
      <c r="AO119" s="18"/>
      <c r="AP119" s="18"/>
      <c r="AQ119" s="18"/>
    </row>
    <row r="120" spans="1:17" s="69" customFormat="1" ht="59.25">
      <c r="A120" s="173" t="s">
        <v>165</v>
      </c>
      <c r="B120" s="174" t="s">
        <v>206</v>
      </c>
      <c r="C120" s="160">
        <v>0</v>
      </c>
      <c r="D120" s="160">
        <v>262720.49</v>
      </c>
      <c r="E120" s="161">
        <v>262720.07</v>
      </c>
      <c r="F120" s="108">
        <f t="shared" si="6"/>
        <v>99.99984013428111</v>
      </c>
      <c r="G120" s="161">
        <v>500000</v>
      </c>
      <c r="H120" s="161">
        <v>2958323.15</v>
      </c>
      <c r="I120" s="161">
        <v>2819453.48</v>
      </c>
      <c r="J120" s="108">
        <f t="shared" si="7"/>
        <v>95.30579781319697</v>
      </c>
      <c r="K120" s="107">
        <f t="shared" si="9"/>
        <v>500000</v>
      </c>
      <c r="L120" s="107">
        <f t="shared" si="10"/>
        <v>3221043.6399999997</v>
      </c>
      <c r="M120" s="107">
        <f t="shared" si="11"/>
        <v>3082173.55</v>
      </c>
      <c r="N120" s="108">
        <f t="shared" si="8"/>
        <v>95.68866164135548</v>
      </c>
      <c r="O120" s="67"/>
      <c r="P120" s="68"/>
      <c r="Q120" s="68"/>
    </row>
    <row r="121" spans="1:17" s="69" customFormat="1" ht="59.25">
      <c r="A121" s="173" t="s">
        <v>298</v>
      </c>
      <c r="B121" s="174" t="s">
        <v>299</v>
      </c>
      <c r="C121" s="160"/>
      <c r="D121" s="160">
        <v>1200000</v>
      </c>
      <c r="E121" s="161">
        <v>1200000</v>
      </c>
      <c r="F121" s="108">
        <f t="shared" si="6"/>
        <v>100</v>
      </c>
      <c r="G121" s="161"/>
      <c r="H121" s="161"/>
      <c r="I121" s="161"/>
      <c r="J121" s="108"/>
      <c r="K121" s="107">
        <f t="shared" si="9"/>
        <v>0</v>
      </c>
      <c r="L121" s="107">
        <f t="shared" si="10"/>
        <v>1200000</v>
      </c>
      <c r="M121" s="107">
        <f t="shared" si="11"/>
        <v>1200000</v>
      </c>
      <c r="N121" s="108">
        <f t="shared" si="8"/>
        <v>100</v>
      </c>
      <c r="O121" s="67"/>
      <c r="P121" s="68"/>
      <c r="Q121" s="68"/>
    </row>
    <row r="122" spans="1:17" s="69" customFormat="1" ht="59.25">
      <c r="A122" s="173" t="s">
        <v>166</v>
      </c>
      <c r="B122" s="175" t="s">
        <v>208</v>
      </c>
      <c r="C122" s="107"/>
      <c r="D122" s="109"/>
      <c r="E122" s="109"/>
      <c r="F122" s="108"/>
      <c r="G122" s="161">
        <v>500000</v>
      </c>
      <c r="H122" s="161">
        <v>580000</v>
      </c>
      <c r="I122" s="161">
        <v>578991.74</v>
      </c>
      <c r="J122" s="108">
        <f t="shared" si="7"/>
        <v>99.82616206896552</v>
      </c>
      <c r="K122" s="107">
        <f t="shared" si="9"/>
        <v>500000</v>
      </c>
      <c r="L122" s="107">
        <f t="shared" si="10"/>
        <v>580000</v>
      </c>
      <c r="M122" s="107">
        <f t="shared" si="11"/>
        <v>578991.74</v>
      </c>
      <c r="N122" s="108">
        <f t="shared" si="8"/>
        <v>99.82616206896552</v>
      </c>
      <c r="O122" s="67"/>
      <c r="P122" s="68"/>
      <c r="Q122" s="68"/>
    </row>
    <row r="123" spans="1:17" s="69" customFormat="1" ht="111.75" customHeight="1">
      <c r="A123" s="173" t="s">
        <v>235</v>
      </c>
      <c r="B123" s="175" t="s">
        <v>236</v>
      </c>
      <c r="C123" s="161">
        <v>0</v>
      </c>
      <c r="D123" s="160">
        <v>1922600</v>
      </c>
      <c r="E123" s="160">
        <v>1922600</v>
      </c>
      <c r="F123" s="108">
        <f t="shared" si="6"/>
        <v>100</v>
      </c>
      <c r="G123" s="161"/>
      <c r="H123" s="161"/>
      <c r="I123" s="161"/>
      <c r="J123" s="108"/>
      <c r="K123" s="107">
        <f t="shared" si="9"/>
        <v>0</v>
      </c>
      <c r="L123" s="107">
        <f t="shared" si="10"/>
        <v>1922600</v>
      </c>
      <c r="M123" s="107">
        <f t="shared" si="11"/>
        <v>1922600</v>
      </c>
      <c r="N123" s="108">
        <f t="shared" si="8"/>
        <v>100</v>
      </c>
      <c r="O123" s="67"/>
      <c r="P123" s="68"/>
      <c r="Q123" s="68"/>
    </row>
    <row r="124" spans="1:17" s="69" customFormat="1" ht="59.25">
      <c r="A124" s="173" t="s">
        <v>167</v>
      </c>
      <c r="B124" s="174" t="s">
        <v>207</v>
      </c>
      <c r="C124" s="161">
        <v>21957600</v>
      </c>
      <c r="D124" s="160">
        <v>22823151.2</v>
      </c>
      <c r="E124" s="160">
        <v>22822604.19</v>
      </c>
      <c r="F124" s="108">
        <f t="shared" si="6"/>
        <v>99.99760326698446</v>
      </c>
      <c r="G124" s="161">
        <v>500000</v>
      </c>
      <c r="H124" s="161">
        <v>25346526.21</v>
      </c>
      <c r="I124" s="161">
        <v>24610283.89</v>
      </c>
      <c r="J124" s="108">
        <f t="shared" si="7"/>
        <v>97.09529300425582</v>
      </c>
      <c r="K124" s="107">
        <f t="shared" si="9"/>
        <v>22457600</v>
      </c>
      <c r="L124" s="107">
        <f t="shared" si="10"/>
        <v>48169677.41</v>
      </c>
      <c r="M124" s="107">
        <f t="shared" si="11"/>
        <v>47432888.08</v>
      </c>
      <c r="N124" s="108">
        <f t="shared" si="8"/>
        <v>98.4704291794841</v>
      </c>
      <c r="O124" s="67"/>
      <c r="P124" s="68"/>
      <c r="Q124" s="68"/>
    </row>
    <row r="125" spans="1:17" s="69" customFormat="1" ht="59.25">
      <c r="A125" s="173" t="s">
        <v>301</v>
      </c>
      <c r="B125" s="174"/>
      <c r="C125" s="161"/>
      <c r="D125" s="160"/>
      <c r="E125" s="160"/>
      <c r="F125" s="108"/>
      <c r="G125" s="161"/>
      <c r="H125" s="161">
        <v>2956354.58</v>
      </c>
      <c r="I125" s="161">
        <v>2956354.58</v>
      </c>
      <c r="J125" s="108">
        <f t="shared" si="7"/>
        <v>100</v>
      </c>
      <c r="K125" s="107">
        <f t="shared" si="9"/>
        <v>0</v>
      </c>
      <c r="L125" s="107">
        <f t="shared" si="10"/>
        <v>2956354.58</v>
      </c>
      <c r="M125" s="107">
        <f t="shared" si="11"/>
        <v>2956354.58</v>
      </c>
      <c r="N125" s="108">
        <f t="shared" si="8"/>
        <v>100</v>
      </c>
      <c r="O125" s="67"/>
      <c r="P125" s="68"/>
      <c r="Q125" s="68"/>
    </row>
    <row r="126" spans="1:17" s="70" customFormat="1" ht="118.5">
      <c r="A126" s="173" t="s">
        <v>169</v>
      </c>
      <c r="B126" s="176" t="s">
        <v>209</v>
      </c>
      <c r="C126" s="161"/>
      <c r="D126" s="109"/>
      <c r="E126" s="160"/>
      <c r="F126" s="108"/>
      <c r="G126" s="161">
        <v>500940</v>
      </c>
      <c r="H126" s="161">
        <v>0</v>
      </c>
      <c r="I126" s="161">
        <v>0</v>
      </c>
      <c r="J126" s="108"/>
      <c r="K126" s="107">
        <f t="shared" si="9"/>
        <v>500940</v>
      </c>
      <c r="L126" s="107">
        <f t="shared" si="10"/>
        <v>0</v>
      </c>
      <c r="M126" s="107">
        <f t="shared" si="11"/>
        <v>0</v>
      </c>
      <c r="N126" s="108" t="e">
        <f t="shared" si="8"/>
        <v>#DIV/0!</v>
      </c>
      <c r="O126" s="74"/>
      <c r="P126" s="75"/>
      <c r="Q126" s="75"/>
    </row>
    <row r="127" spans="1:17" s="70" customFormat="1" ht="189" customHeight="1">
      <c r="A127" s="173" t="s">
        <v>168</v>
      </c>
      <c r="B127" s="176" t="s">
        <v>210</v>
      </c>
      <c r="C127" s="161"/>
      <c r="D127" s="109"/>
      <c r="E127" s="160"/>
      <c r="F127" s="108"/>
      <c r="G127" s="161">
        <v>0</v>
      </c>
      <c r="H127" s="161">
        <v>903675.3</v>
      </c>
      <c r="I127" s="161">
        <v>903675.3</v>
      </c>
      <c r="J127" s="108">
        <f t="shared" si="7"/>
        <v>100</v>
      </c>
      <c r="K127" s="107">
        <f t="shared" si="9"/>
        <v>0</v>
      </c>
      <c r="L127" s="107">
        <f t="shared" si="10"/>
        <v>903675.3</v>
      </c>
      <c r="M127" s="107">
        <f t="shared" si="11"/>
        <v>903675.3</v>
      </c>
      <c r="N127" s="108">
        <f t="shared" si="8"/>
        <v>100</v>
      </c>
      <c r="O127" s="74"/>
      <c r="P127" s="75"/>
      <c r="Q127" s="75"/>
    </row>
    <row r="128" spans="1:17" s="78" customFormat="1" ht="97.5" customHeight="1">
      <c r="A128" s="173" t="s">
        <v>170</v>
      </c>
      <c r="B128" s="177" t="s">
        <v>211</v>
      </c>
      <c r="C128" s="161">
        <v>100000</v>
      </c>
      <c r="D128" s="160">
        <v>2434817.04</v>
      </c>
      <c r="E128" s="160">
        <v>2316756.24</v>
      </c>
      <c r="F128" s="108">
        <f t="shared" si="6"/>
        <v>95.15114285548125</v>
      </c>
      <c r="G128" s="107"/>
      <c r="H128" s="107"/>
      <c r="I128" s="107"/>
      <c r="J128" s="108"/>
      <c r="K128" s="107">
        <f t="shared" si="9"/>
        <v>100000</v>
      </c>
      <c r="L128" s="107">
        <f t="shared" si="10"/>
        <v>2434817.04</v>
      </c>
      <c r="M128" s="107">
        <f t="shared" si="11"/>
        <v>2316756.24</v>
      </c>
      <c r="N128" s="108">
        <f t="shared" si="8"/>
        <v>95.15114285548125</v>
      </c>
      <c r="O128" s="76"/>
      <c r="P128" s="77"/>
      <c r="Q128" s="77"/>
    </row>
    <row r="129" spans="1:17" s="84" customFormat="1" ht="57.75">
      <c r="A129" s="178" t="s">
        <v>171</v>
      </c>
      <c r="B129" s="179" t="s">
        <v>172</v>
      </c>
      <c r="C129" s="107">
        <f>SUM(C130:C149)</f>
        <v>2068300</v>
      </c>
      <c r="D129" s="107">
        <f>SUM(D130:D149)</f>
        <v>2352788</v>
      </c>
      <c r="E129" s="107">
        <f>SUM(E130:E149)</f>
        <v>2330798.5</v>
      </c>
      <c r="F129" s="108">
        <f t="shared" si="6"/>
        <v>99.06538540658997</v>
      </c>
      <c r="G129" s="107">
        <f>SUM(G130:G149)</f>
        <v>14416160</v>
      </c>
      <c r="H129" s="107">
        <f>SUM(H130:H149)</f>
        <v>39519751.16</v>
      </c>
      <c r="I129" s="107">
        <f>SUM(I130:I149)</f>
        <v>29574504.35</v>
      </c>
      <c r="J129" s="108">
        <f t="shared" si="7"/>
        <v>74.83474334204286</v>
      </c>
      <c r="K129" s="107">
        <f t="shared" si="9"/>
        <v>16484460</v>
      </c>
      <c r="L129" s="107">
        <f t="shared" si="10"/>
        <v>41872539.16</v>
      </c>
      <c r="M129" s="107">
        <f t="shared" si="11"/>
        <v>31905302.85</v>
      </c>
      <c r="N129" s="108">
        <f t="shared" si="8"/>
        <v>76.1962457735988</v>
      </c>
      <c r="O129" s="82"/>
      <c r="P129" s="83"/>
      <c r="Q129" s="83"/>
    </row>
    <row r="130" spans="1:17" s="81" customFormat="1" ht="72" customHeight="1">
      <c r="A130" s="180" t="s">
        <v>173</v>
      </c>
      <c r="B130" s="181" t="s">
        <v>174</v>
      </c>
      <c r="C130" s="161">
        <v>20000</v>
      </c>
      <c r="D130" s="160">
        <v>66000</v>
      </c>
      <c r="E130" s="161">
        <v>65877.68</v>
      </c>
      <c r="F130" s="108">
        <f t="shared" si="6"/>
        <v>99.81466666666665</v>
      </c>
      <c r="G130" s="161">
        <v>0</v>
      </c>
      <c r="H130" s="161">
        <v>99000</v>
      </c>
      <c r="I130" s="161">
        <v>97770</v>
      </c>
      <c r="J130" s="108">
        <f t="shared" si="7"/>
        <v>98.75757575757575</v>
      </c>
      <c r="K130" s="107">
        <f t="shared" si="9"/>
        <v>20000</v>
      </c>
      <c r="L130" s="107">
        <f t="shared" si="10"/>
        <v>165000</v>
      </c>
      <c r="M130" s="107">
        <f t="shared" si="11"/>
        <v>163647.68</v>
      </c>
      <c r="N130" s="108">
        <f t="shared" si="8"/>
        <v>99.18041212121211</v>
      </c>
      <c r="O130" s="79"/>
      <c r="P130" s="80"/>
      <c r="Q130" s="80"/>
    </row>
    <row r="131" spans="1:17" s="81" customFormat="1" ht="90" customHeight="1">
      <c r="A131" s="180">
        <v>7310</v>
      </c>
      <c r="B131" s="182" t="s">
        <v>212</v>
      </c>
      <c r="C131" s="161"/>
      <c r="D131" s="109"/>
      <c r="E131" s="161"/>
      <c r="F131" s="108"/>
      <c r="G131" s="161">
        <v>0</v>
      </c>
      <c r="H131" s="161">
        <v>3805000</v>
      </c>
      <c r="I131" s="161">
        <v>1052406.24</v>
      </c>
      <c r="J131" s="108">
        <f t="shared" si="7"/>
        <v>27.65850827858081</v>
      </c>
      <c r="K131" s="107">
        <f t="shared" si="9"/>
        <v>0</v>
      </c>
      <c r="L131" s="107">
        <f t="shared" si="10"/>
        <v>3805000</v>
      </c>
      <c r="M131" s="107">
        <f t="shared" si="11"/>
        <v>1052406.24</v>
      </c>
      <c r="N131" s="108">
        <f t="shared" si="8"/>
        <v>27.65850827858081</v>
      </c>
      <c r="O131" s="79"/>
      <c r="P131" s="80"/>
      <c r="Q131" s="80"/>
    </row>
    <row r="132" spans="1:17" s="81" customFormat="1" ht="66" customHeight="1">
      <c r="A132" s="180">
        <v>7321</v>
      </c>
      <c r="B132" s="182" t="s">
        <v>213</v>
      </c>
      <c r="C132" s="161"/>
      <c r="D132" s="109"/>
      <c r="E132" s="161"/>
      <c r="F132" s="108"/>
      <c r="G132" s="161">
        <v>4128160</v>
      </c>
      <c r="H132" s="161">
        <v>2327244</v>
      </c>
      <c r="I132" s="161">
        <v>1706085.38</v>
      </c>
      <c r="J132" s="108">
        <f t="shared" si="7"/>
        <v>73.30926108306649</v>
      </c>
      <c r="K132" s="107">
        <f t="shared" si="9"/>
        <v>4128160</v>
      </c>
      <c r="L132" s="107">
        <f t="shared" si="10"/>
        <v>2327244</v>
      </c>
      <c r="M132" s="107">
        <f t="shared" si="11"/>
        <v>1706085.38</v>
      </c>
      <c r="N132" s="108">
        <f t="shared" si="8"/>
        <v>73.30926108306649</v>
      </c>
      <c r="O132" s="79"/>
      <c r="P132" s="80"/>
      <c r="Q132" s="80"/>
    </row>
    <row r="133" spans="1:17" s="81" customFormat="1" ht="72" customHeight="1">
      <c r="A133" s="180">
        <v>7322</v>
      </c>
      <c r="B133" s="182" t="s">
        <v>214</v>
      </c>
      <c r="C133" s="161"/>
      <c r="D133" s="109"/>
      <c r="E133" s="161"/>
      <c r="F133" s="108"/>
      <c r="G133" s="161">
        <v>1200000</v>
      </c>
      <c r="H133" s="161">
        <v>2092820</v>
      </c>
      <c r="I133" s="161">
        <v>2040555.55</v>
      </c>
      <c r="J133" s="108">
        <f t="shared" si="7"/>
        <v>97.50267820452785</v>
      </c>
      <c r="K133" s="107">
        <f t="shared" si="9"/>
        <v>1200000</v>
      </c>
      <c r="L133" s="107">
        <f t="shared" si="10"/>
        <v>2092820</v>
      </c>
      <c r="M133" s="107">
        <f t="shared" si="11"/>
        <v>2040555.55</v>
      </c>
      <c r="N133" s="108">
        <f t="shared" si="8"/>
        <v>97.50267820452785</v>
      </c>
      <c r="O133" s="79"/>
      <c r="P133" s="80"/>
      <c r="Q133" s="80"/>
    </row>
    <row r="134" spans="1:17" s="81" customFormat="1" ht="66" customHeight="1">
      <c r="A134" s="180">
        <v>7323</v>
      </c>
      <c r="B134" s="182" t="s">
        <v>215</v>
      </c>
      <c r="C134" s="161"/>
      <c r="D134" s="109"/>
      <c r="E134" s="161"/>
      <c r="F134" s="108"/>
      <c r="G134" s="161">
        <v>195000</v>
      </c>
      <c r="H134" s="161">
        <v>0</v>
      </c>
      <c r="I134" s="161">
        <v>0</v>
      </c>
      <c r="J134" s="108"/>
      <c r="K134" s="107">
        <f t="shared" si="9"/>
        <v>195000</v>
      </c>
      <c r="L134" s="107">
        <f t="shared" si="10"/>
        <v>0</v>
      </c>
      <c r="M134" s="107">
        <f t="shared" si="11"/>
        <v>0</v>
      </c>
      <c r="N134" s="108"/>
      <c r="O134" s="79"/>
      <c r="P134" s="80"/>
      <c r="Q134" s="80"/>
    </row>
    <row r="135" spans="1:17" s="81" customFormat="1" ht="72" customHeight="1">
      <c r="A135" s="180">
        <v>7324</v>
      </c>
      <c r="B135" s="182" t="s">
        <v>216</v>
      </c>
      <c r="C135" s="161"/>
      <c r="D135" s="109"/>
      <c r="E135" s="161"/>
      <c r="F135" s="108"/>
      <c r="G135" s="161">
        <v>1570000</v>
      </c>
      <c r="H135" s="161">
        <v>813180</v>
      </c>
      <c r="I135" s="161">
        <v>813180</v>
      </c>
      <c r="J135" s="108">
        <f t="shared" si="7"/>
        <v>100</v>
      </c>
      <c r="K135" s="107">
        <f t="shared" si="9"/>
        <v>1570000</v>
      </c>
      <c r="L135" s="107">
        <f t="shared" si="10"/>
        <v>813180</v>
      </c>
      <c r="M135" s="107">
        <f t="shared" si="11"/>
        <v>813180</v>
      </c>
      <c r="N135" s="108">
        <f t="shared" si="8"/>
        <v>100</v>
      </c>
      <c r="O135" s="79"/>
      <c r="P135" s="80"/>
      <c r="Q135" s="80"/>
    </row>
    <row r="136" spans="1:17" s="81" customFormat="1" ht="72" customHeight="1">
      <c r="A136" s="180">
        <v>7325</v>
      </c>
      <c r="B136" s="182" t="s">
        <v>239</v>
      </c>
      <c r="C136" s="161"/>
      <c r="D136" s="109"/>
      <c r="E136" s="161"/>
      <c r="F136" s="108"/>
      <c r="G136" s="161">
        <v>0</v>
      </c>
      <c r="H136" s="161">
        <v>230000</v>
      </c>
      <c r="I136" s="161">
        <v>219139.6</v>
      </c>
      <c r="J136" s="108">
        <f t="shared" si="7"/>
        <v>95.27808695652175</v>
      </c>
      <c r="K136" s="107">
        <f t="shared" si="9"/>
        <v>0</v>
      </c>
      <c r="L136" s="107">
        <f t="shared" si="10"/>
        <v>230000</v>
      </c>
      <c r="M136" s="107">
        <f t="shared" si="11"/>
        <v>219139.6</v>
      </c>
      <c r="N136" s="108">
        <f t="shared" si="8"/>
        <v>95.27808695652175</v>
      </c>
      <c r="O136" s="79"/>
      <c r="P136" s="80"/>
      <c r="Q136" s="80"/>
    </row>
    <row r="137" spans="1:17" s="81" customFormat="1" ht="120" customHeight="1">
      <c r="A137" s="180">
        <v>7330</v>
      </c>
      <c r="B137" s="182" t="s">
        <v>217</v>
      </c>
      <c r="C137" s="161"/>
      <c r="D137" s="109"/>
      <c r="E137" s="161"/>
      <c r="F137" s="108"/>
      <c r="G137" s="161">
        <v>7323000</v>
      </c>
      <c r="H137" s="161">
        <v>4652106.19</v>
      </c>
      <c r="I137" s="161">
        <v>4527808.52</v>
      </c>
      <c r="J137" s="108">
        <f t="shared" si="7"/>
        <v>97.32814203022308</v>
      </c>
      <c r="K137" s="107">
        <f t="shared" si="9"/>
        <v>7323000</v>
      </c>
      <c r="L137" s="107">
        <f t="shared" si="10"/>
        <v>4652106.19</v>
      </c>
      <c r="M137" s="107">
        <f t="shared" si="11"/>
        <v>4527808.52</v>
      </c>
      <c r="N137" s="108">
        <f t="shared" si="8"/>
        <v>97.32814203022308</v>
      </c>
      <c r="O137" s="79"/>
      <c r="P137" s="80"/>
      <c r="Q137" s="80"/>
    </row>
    <row r="138" spans="1:17" s="81" customFormat="1" ht="96" customHeight="1">
      <c r="A138" s="180">
        <v>7340</v>
      </c>
      <c r="B138" s="182" t="s">
        <v>218</v>
      </c>
      <c r="C138" s="161"/>
      <c r="D138" s="109"/>
      <c r="E138" s="161"/>
      <c r="F138" s="108"/>
      <c r="G138" s="161">
        <v>0</v>
      </c>
      <c r="H138" s="161">
        <v>173406</v>
      </c>
      <c r="I138" s="161">
        <v>184622.25</v>
      </c>
      <c r="J138" s="108">
        <f t="shared" si="7"/>
        <v>106.46820179232552</v>
      </c>
      <c r="K138" s="107">
        <f t="shared" si="9"/>
        <v>0</v>
      </c>
      <c r="L138" s="107">
        <f t="shared" si="10"/>
        <v>173406</v>
      </c>
      <c r="M138" s="107">
        <f t="shared" si="11"/>
        <v>184622.25</v>
      </c>
      <c r="N138" s="108">
        <f t="shared" si="8"/>
        <v>106.46820179232552</v>
      </c>
      <c r="O138" s="79"/>
      <c r="P138" s="80"/>
      <c r="Q138" s="80"/>
    </row>
    <row r="139" spans="1:17" s="81" customFormat="1" ht="96" customHeight="1">
      <c r="A139" s="180">
        <v>7350</v>
      </c>
      <c r="B139" s="182" t="s">
        <v>270</v>
      </c>
      <c r="C139" s="161"/>
      <c r="D139" s="109"/>
      <c r="E139" s="161"/>
      <c r="F139" s="108"/>
      <c r="G139" s="161"/>
      <c r="H139" s="161">
        <v>99000</v>
      </c>
      <c r="I139" s="161">
        <v>98903</v>
      </c>
      <c r="J139" s="108">
        <f t="shared" si="7"/>
        <v>99.9020202020202</v>
      </c>
      <c r="K139" s="107">
        <f t="shared" si="9"/>
        <v>0</v>
      </c>
      <c r="L139" s="107">
        <f t="shared" si="10"/>
        <v>99000</v>
      </c>
      <c r="M139" s="107">
        <f t="shared" si="11"/>
        <v>98903</v>
      </c>
      <c r="N139" s="108">
        <f t="shared" si="8"/>
        <v>99.9020202020202</v>
      </c>
      <c r="O139" s="79"/>
      <c r="P139" s="80"/>
      <c r="Q139" s="80"/>
    </row>
    <row r="140" spans="1:17" s="81" customFormat="1" ht="126" customHeight="1">
      <c r="A140" s="180">
        <v>7361</v>
      </c>
      <c r="B140" s="183" t="s">
        <v>219</v>
      </c>
      <c r="C140" s="161"/>
      <c r="D140" s="109"/>
      <c r="E140" s="161"/>
      <c r="F140" s="108"/>
      <c r="G140" s="161">
        <v>0</v>
      </c>
      <c r="H140" s="161">
        <v>5111904</v>
      </c>
      <c r="I140" s="161">
        <v>4833187.37</v>
      </c>
      <c r="J140" s="108">
        <f t="shared" si="7"/>
        <v>94.54769436202245</v>
      </c>
      <c r="K140" s="107">
        <f t="shared" si="9"/>
        <v>0</v>
      </c>
      <c r="L140" s="107">
        <f t="shared" si="10"/>
        <v>5111904</v>
      </c>
      <c r="M140" s="107">
        <f t="shared" si="11"/>
        <v>4833187.37</v>
      </c>
      <c r="N140" s="108">
        <f t="shared" si="8"/>
        <v>94.54769436202245</v>
      </c>
      <c r="O140" s="79"/>
      <c r="P140" s="80"/>
      <c r="Q140" s="80"/>
    </row>
    <row r="141" spans="1:17" s="81" customFormat="1" ht="126" customHeight="1">
      <c r="A141" s="180">
        <v>7363</v>
      </c>
      <c r="B141" s="183" t="s">
        <v>271</v>
      </c>
      <c r="C141" s="161"/>
      <c r="D141" s="109"/>
      <c r="E141" s="161"/>
      <c r="F141" s="108"/>
      <c r="G141" s="161"/>
      <c r="H141" s="161">
        <v>8110292.97</v>
      </c>
      <c r="I141" s="161">
        <v>3384039.28</v>
      </c>
      <c r="J141" s="108">
        <f t="shared" si="7"/>
        <v>41.725240907049496</v>
      </c>
      <c r="K141" s="107">
        <f t="shared" si="9"/>
        <v>0</v>
      </c>
      <c r="L141" s="107">
        <f t="shared" si="10"/>
        <v>8110292.97</v>
      </c>
      <c r="M141" s="107">
        <f t="shared" si="11"/>
        <v>3384039.28</v>
      </c>
      <c r="N141" s="108">
        <f t="shared" si="8"/>
        <v>41.725240907049496</v>
      </c>
      <c r="O141" s="79"/>
      <c r="P141" s="80"/>
      <c r="Q141" s="80"/>
    </row>
    <row r="142" spans="1:17" s="81" customFormat="1" ht="126" customHeight="1">
      <c r="A142" s="180">
        <v>7368</v>
      </c>
      <c r="B142" s="183" t="s">
        <v>240</v>
      </c>
      <c r="C142" s="161"/>
      <c r="D142" s="109"/>
      <c r="E142" s="161"/>
      <c r="F142" s="108"/>
      <c r="G142" s="161">
        <v>0</v>
      </c>
      <c r="H142" s="161">
        <v>5277798</v>
      </c>
      <c r="I142" s="161">
        <v>3888807.16</v>
      </c>
      <c r="J142" s="108">
        <f aca="true" t="shared" si="14" ref="J142:J169">I142/H142*100</f>
        <v>73.68237965909267</v>
      </c>
      <c r="K142" s="107">
        <f t="shared" si="9"/>
        <v>0</v>
      </c>
      <c r="L142" s="107">
        <f t="shared" si="10"/>
        <v>5277798</v>
      </c>
      <c r="M142" s="107">
        <f t="shared" si="11"/>
        <v>3888807.16</v>
      </c>
      <c r="N142" s="108">
        <f aca="true" t="shared" si="15" ref="N142:N169">M142/L142*100</f>
        <v>73.68237965909267</v>
      </c>
      <c r="O142" s="79"/>
      <c r="P142" s="80"/>
      <c r="Q142" s="80"/>
    </row>
    <row r="143" spans="1:17" s="81" customFormat="1" ht="108" customHeight="1">
      <c r="A143" s="180">
        <v>7370</v>
      </c>
      <c r="B143" s="184" t="s">
        <v>175</v>
      </c>
      <c r="C143" s="161">
        <v>830000</v>
      </c>
      <c r="D143" s="160">
        <v>942800</v>
      </c>
      <c r="E143" s="161">
        <v>942800</v>
      </c>
      <c r="F143" s="108">
        <f aca="true" t="shared" si="16" ref="F143:F170">E143/D143*100</f>
        <v>100</v>
      </c>
      <c r="G143" s="161"/>
      <c r="H143" s="161"/>
      <c r="I143" s="161"/>
      <c r="J143" s="108"/>
      <c r="K143" s="107">
        <f aca="true" t="shared" si="17" ref="K143:K169">C143+G143</f>
        <v>830000</v>
      </c>
      <c r="L143" s="107">
        <f aca="true" t="shared" si="18" ref="L143:L169">D143+H143</f>
        <v>942800</v>
      </c>
      <c r="M143" s="107">
        <f aca="true" t="shared" si="19" ref="M143:M169">E143+I143</f>
        <v>942800</v>
      </c>
      <c r="N143" s="108">
        <f t="shared" si="15"/>
        <v>100</v>
      </c>
      <c r="O143" s="79"/>
      <c r="P143" s="80"/>
      <c r="Q143" s="80"/>
    </row>
    <row r="144" spans="1:17" s="81" customFormat="1" ht="108" customHeight="1">
      <c r="A144" s="180">
        <v>7463</v>
      </c>
      <c r="B144" s="184" t="s">
        <v>272</v>
      </c>
      <c r="C144" s="161"/>
      <c r="D144" s="160"/>
      <c r="E144" s="161"/>
      <c r="F144" s="108"/>
      <c r="G144" s="161"/>
      <c r="H144" s="161">
        <v>2000000</v>
      </c>
      <c r="I144" s="161">
        <v>2000000</v>
      </c>
      <c r="J144" s="108">
        <f t="shared" si="14"/>
        <v>100</v>
      </c>
      <c r="K144" s="107">
        <f t="shared" si="17"/>
        <v>0</v>
      </c>
      <c r="L144" s="107">
        <f t="shared" si="18"/>
        <v>2000000</v>
      </c>
      <c r="M144" s="107">
        <f t="shared" si="19"/>
        <v>2000000</v>
      </c>
      <c r="N144" s="108">
        <f t="shared" si="15"/>
        <v>100</v>
      </c>
      <c r="O144" s="79"/>
      <c r="P144" s="80"/>
      <c r="Q144" s="80"/>
    </row>
    <row r="145" spans="1:17" s="81" customFormat="1" ht="75" customHeight="1">
      <c r="A145" s="180">
        <v>7622</v>
      </c>
      <c r="B145" s="184" t="s">
        <v>176</v>
      </c>
      <c r="C145" s="161">
        <v>700000</v>
      </c>
      <c r="D145" s="160">
        <v>837000</v>
      </c>
      <c r="E145" s="161">
        <v>831306.34</v>
      </c>
      <c r="F145" s="108">
        <f t="shared" si="16"/>
        <v>99.31975388291518</v>
      </c>
      <c r="G145" s="161"/>
      <c r="H145" s="161"/>
      <c r="I145" s="161"/>
      <c r="J145" s="108"/>
      <c r="K145" s="107">
        <f t="shared" si="17"/>
        <v>700000</v>
      </c>
      <c r="L145" s="107">
        <f t="shared" si="18"/>
        <v>837000</v>
      </c>
      <c r="M145" s="107">
        <f t="shared" si="19"/>
        <v>831306.34</v>
      </c>
      <c r="N145" s="108">
        <f t="shared" si="15"/>
        <v>99.31975388291518</v>
      </c>
      <c r="O145" s="79"/>
      <c r="P145" s="80"/>
      <c r="Q145" s="80"/>
    </row>
    <row r="146" spans="1:17" s="81" customFormat="1" ht="66" customHeight="1">
      <c r="A146" s="173" t="s">
        <v>177</v>
      </c>
      <c r="B146" s="184" t="s">
        <v>178</v>
      </c>
      <c r="C146" s="161">
        <v>300000</v>
      </c>
      <c r="D146" s="160">
        <v>300000</v>
      </c>
      <c r="E146" s="161">
        <v>299239.58</v>
      </c>
      <c r="F146" s="108">
        <f t="shared" si="16"/>
        <v>99.74652666666667</v>
      </c>
      <c r="G146" s="161"/>
      <c r="H146" s="161"/>
      <c r="I146" s="161"/>
      <c r="J146" s="108"/>
      <c r="K146" s="107">
        <f t="shared" si="17"/>
        <v>300000</v>
      </c>
      <c r="L146" s="107">
        <f t="shared" si="18"/>
        <v>300000</v>
      </c>
      <c r="M146" s="107">
        <f t="shared" si="19"/>
        <v>299239.58</v>
      </c>
      <c r="N146" s="108">
        <f t="shared" si="15"/>
        <v>99.74652666666667</v>
      </c>
      <c r="O146" s="79"/>
      <c r="P146" s="80"/>
      <c r="Q146" s="80"/>
    </row>
    <row r="147" spans="1:17" s="81" customFormat="1" ht="54" customHeight="1">
      <c r="A147" s="173" t="s">
        <v>183</v>
      </c>
      <c r="B147" s="185" t="s">
        <v>220</v>
      </c>
      <c r="C147" s="161"/>
      <c r="D147" s="160"/>
      <c r="E147" s="161"/>
      <c r="F147" s="108"/>
      <c r="G147" s="161">
        <v>0</v>
      </c>
      <c r="H147" s="161">
        <v>4728000</v>
      </c>
      <c r="I147" s="161">
        <v>4728000</v>
      </c>
      <c r="J147" s="108">
        <f t="shared" si="14"/>
        <v>100</v>
      </c>
      <c r="K147" s="107">
        <f t="shared" si="17"/>
        <v>0</v>
      </c>
      <c r="L147" s="107">
        <f t="shared" si="18"/>
        <v>4728000</v>
      </c>
      <c r="M147" s="107">
        <f t="shared" si="19"/>
        <v>4728000</v>
      </c>
      <c r="N147" s="108">
        <f t="shared" si="15"/>
        <v>100</v>
      </c>
      <c r="O147" s="79"/>
      <c r="P147" s="80"/>
      <c r="Q147" s="80"/>
    </row>
    <row r="148" spans="1:17" s="81" customFormat="1" ht="78" customHeight="1">
      <c r="A148" s="173" t="s">
        <v>179</v>
      </c>
      <c r="B148" s="186" t="s">
        <v>180</v>
      </c>
      <c r="C148" s="161">
        <v>38300</v>
      </c>
      <c r="D148" s="160">
        <v>38188</v>
      </c>
      <c r="E148" s="161">
        <v>38187.5</v>
      </c>
      <c r="F148" s="108">
        <f t="shared" si="16"/>
        <v>99.99869068817429</v>
      </c>
      <c r="G148" s="161"/>
      <c r="H148" s="161"/>
      <c r="I148" s="161"/>
      <c r="J148" s="108"/>
      <c r="K148" s="107">
        <f t="shared" si="17"/>
        <v>38300</v>
      </c>
      <c r="L148" s="107">
        <f t="shared" si="18"/>
        <v>38188</v>
      </c>
      <c r="M148" s="107">
        <f t="shared" si="19"/>
        <v>38187.5</v>
      </c>
      <c r="N148" s="108">
        <f t="shared" si="15"/>
        <v>99.99869068817429</v>
      </c>
      <c r="O148" s="79"/>
      <c r="P148" s="80"/>
      <c r="Q148" s="80"/>
    </row>
    <row r="149" spans="1:17" s="81" customFormat="1" ht="57" customHeight="1">
      <c r="A149" s="173" t="s">
        <v>181</v>
      </c>
      <c r="B149" s="186" t="s">
        <v>182</v>
      </c>
      <c r="C149" s="161">
        <v>180000</v>
      </c>
      <c r="D149" s="160">
        <v>168800</v>
      </c>
      <c r="E149" s="161">
        <v>153387.4</v>
      </c>
      <c r="F149" s="108">
        <f t="shared" si="16"/>
        <v>90.86931279620852</v>
      </c>
      <c r="G149" s="161"/>
      <c r="H149" s="161"/>
      <c r="I149" s="161"/>
      <c r="J149" s="108"/>
      <c r="K149" s="107">
        <f t="shared" si="17"/>
        <v>180000</v>
      </c>
      <c r="L149" s="107">
        <f t="shared" si="18"/>
        <v>168800</v>
      </c>
      <c r="M149" s="107">
        <f t="shared" si="19"/>
        <v>153387.4</v>
      </c>
      <c r="N149" s="108">
        <f t="shared" si="15"/>
        <v>90.86931279620852</v>
      </c>
      <c r="O149" s="79"/>
      <c r="P149" s="80"/>
      <c r="Q149" s="80"/>
    </row>
    <row r="150" spans="1:17" s="87" customFormat="1" ht="93" customHeight="1">
      <c r="A150" s="187" t="s">
        <v>128</v>
      </c>
      <c r="B150" s="188" t="s">
        <v>184</v>
      </c>
      <c r="C150" s="107">
        <f>C151+C152+C153+C154+C155+C158+C156+C157+C161</f>
        <v>2200000</v>
      </c>
      <c r="D150" s="107">
        <f>D151+D152+D153+D154+D155+D158+D156+D157</f>
        <v>3900000</v>
      </c>
      <c r="E150" s="107">
        <f>E151+E152+E153+E154+E155+E158+E156+E157</f>
        <v>3881411.38</v>
      </c>
      <c r="F150" s="108">
        <f t="shared" si="16"/>
        <v>99.52336871794871</v>
      </c>
      <c r="G150" s="107">
        <f>G151+G152+G153+G154+G155+G158+G156+G157+G161</f>
        <v>80000</v>
      </c>
      <c r="H150" s="107">
        <f>H151+H152+H153+H154+H155+H158+H156+H157+H161</f>
        <v>-2420000</v>
      </c>
      <c r="I150" s="107">
        <f>I151+I152+I153+I154+I155+I158+I156+I157+I161</f>
        <v>-2977335.17</v>
      </c>
      <c r="J150" s="108">
        <f t="shared" si="14"/>
        <v>123.03037892561983</v>
      </c>
      <c r="K150" s="107">
        <f t="shared" si="17"/>
        <v>2280000</v>
      </c>
      <c r="L150" s="107">
        <f t="shared" si="18"/>
        <v>1480000</v>
      </c>
      <c r="M150" s="107">
        <f t="shared" si="19"/>
        <v>904076.21</v>
      </c>
      <c r="N150" s="108">
        <f t="shared" si="15"/>
        <v>61.08623040540541</v>
      </c>
      <c r="O150" s="85"/>
      <c r="P150" s="86"/>
      <c r="Q150" s="86"/>
    </row>
    <row r="151" spans="1:17" s="81" customFormat="1" ht="114" customHeight="1">
      <c r="A151" s="189" t="s">
        <v>185</v>
      </c>
      <c r="B151" s="190" t="s">
        <v>186</v>
      </c>
      <c r="C151" s="161">
        <v>200000</v>
      </c>
      <c r="D151" s="160">
        <v>200000</v>
      </c>
      <c r="E151" s="161">
        <v>186531</v>
      </c>
      <c r="F151" s="108">
        <f t="shared" si="16"/>
        <v>93.2655</v>
      </c>
      <c r="G151" s="161"/>
      <c r="H151" s="161"/>
      <c r="I151" s="161"/>
      <c r="J151" s="108"/>
      <c r="K151" s="107">
        <f t="shared" si="17"/>
        <v>200000</v>
      </c>
      <c r="L151" s="107">
        <f t="shared" si="18"/>
        <v>200000</v>
      </c>
      <c r="M151" s="107">
        <f t="shared" si="19"/>
        <v>186531</v>
      </c>
      <c r="N151" s="108">
        <f t="shared" si="15"/>
        <v>93.2655</v>
      </c>
      <c r="O151" s="79"/>
      <c r="P151" s="80"/>
      <c r="Q151" s="80"/>
    </row>
    <row r="152" spans="1:17" s="66" customFormat="1" ht="59.25">
      <c r="A152" s="189" t="s">
        <v>187</v>
      </c>
      <c r="B152" s="190" t="s">
        <v>188</v>
      </c>
      <c r="C152" s="160">
        <v>1700000</v>
      </c>
      <c r="D152" s="160">
        <v>1900000</v>
      </c>
      <c r="E152" s="160">
        <v>1894880.38</v>
      </c>
      <c r="F152" s="108">
        <f t="shared" si="16"/>
        <v>99.73054631578947</v>
      </c>
      <c r="G152" s="160"/>
      <c r="H152" s="160"/>
      <c r="I152" s="160"/>
      <c r="J152" s="108"/>
      <c r="K152" s="107">
        <f t="shared" si="17"/>
        <v>1700000</v>
      </c>
      <c r="L152" s="107">
        <f t="shared" si="18"/>
        <v>1900000</v>
      </c>
      <c r="M152" s="107">
        <f t="shared" si="19"/>
        <v>1894880.38</v>
      </c>
      <c r="N152" s="108">
        <f t="shared" si="15"/>
        <v>99.73054631578947</v>
      </c>
      <c r="O152" s="64"/>
      <c r="P152" s="65"/>
      <c r="Q152" s="65"/>
    </row>
    <row r="153" spans="1:17" s="66" customFormat="1" ht="59.25">
      <c r="A153" s="189">
        <v>8312</v>
      </c>
      <c r="B153" s="191" t="s">
        <v>221</v>
      </c>
      <c r="C153" s="160"/>
      <c r="D153" s="160"/>
      <c r="E153" s="160"/>
      <c r="F153" s="108"/>
      <c r="G153" s="160">
        <v>80000</v>
      </c>
      <c r="H153" s="160">
        <v>80000</v>
      </c>
      <c r="I153" s="160">
        <v>0</v>
      </c>
      <c r="J153" s="108">
        <f t="shared" si="14"/>
        <v>0</v>
      </c>
      <c r="K153" s="107">
        <f t="shared" si="17"/>
        <v>80000</v>
      </c>
      <c r="L153" s="107">
        <f t="shared" si="18"/>
        <v>80000</v>
      </c>
      <c r="M153" s="107">
        <f t="shared" si="19"/>
        <v>0</v>
      </c>
      <c r="N153" s="108">
        <f t="shared" si="15"/>
        <v>0</v>
      </c>
      <c r="O153" s="64"/>
      <c r="P153" s="65"/>
      <c r="Q153" s="65"/>
    </row>
    <row r="154" spans="1:17" s="66" customFormat="1" ht="59.25">
      <c r="A154" s="189">
        <v>8340</v>
      </c>
      <c r="B154" s="191" t="s">
        <v>241</v>
      </c>
      <c r="C154" s="160"/>
      <c r="D154" s="160"/>
      <c r="E154" s="160"/>
      <c r="F154" s="108"/>
      <c r="G154" s="160">
        <v>0</v>
      </c>
      <c r="H154" s="160">
        <v>1000000</v>
      </c>
      <c r="I154" s="160">
        <v>568257.9</v>
      </c>
      <c r="J154" s="108">
        <f t="shared" si="14"/>
        <v>56.82579</v>
      </c>
      <c r="K154" s="107">
        <f t="shared" si="17"/>
        <v>0</v>
      </c>
      <c r="L154" s="107">
        <f t="shared" si="18"/>
        <v>1000000</v>
      </c>
      <c r="M154" s="107">
        <f t="shared" si="19"/>
        <v>568257.9</v>
      </c>
      <c r="N154" s="108">
        <f t="shared" si="15"/>
        <v>56.82579</v>
      </c>
      <c r="O154" s="64"/>
      <c r="P154" s="65"/>
      <c r="Q154" s="65"/>
    </row>
    <row r="155" spans="1:17" s="69" customFormat="1" ht="59.25">
      <c r="A155" s="189" t="s">
        <v>189</v>
      </c>
      <c r="B155" s="192" t="s">
        <v>66</v>
      </c>
      <c r="C155" s="160">
        <v>300000</v>
      </c>
      <c r="D155" s="160">
        <v>0</v>
      </c>
      <c r="E155" s="160">
        <v>0</v>
      </c>
      <c r="F155" s="108"/>
      <c r="G155" s="161"/>
      <c r="H155" s="161"/>
      <c r="I155" s="161"/>
      <c r="J155" s="108"/>
      <c r="K155" s="107">
        <f t="shared" si="17"/>
        <v>300000</v>
      </c>
      <c r="L155" s="107">
        <f t="shared" si="18"/>
        <v>0</v>
      </c>
      <c r="M155" s="107">
        <f t="shared" si="19"/>
        <v>0</v>
      </c>
      <c r="N155" s="108"/>
      <c r="O155" s="67"/>
      <c r="P155" s="68"/>
      <c r="Q155" s="68"/>
    </row>
    <row r="156" spans="1:17" s="69" customFormat="1" ht="59.25">
      <c r="A156" s="193" t="s">
        <v>228</v>
      </c>
      <c r="B156" s="194" t="s">
        <v>229</v>
      </c>
      <c r="C156" s="160"/>
      <c r="D156" s="160"/>
      <c r="E156" s="160"/>
      <c r="F156" s="108"/>
      <c r="G156" s="161">
        <v>30000</v>
      </c>
      <c r="H156" s="161">
        <v>30000</v>
      </c>
      <c r="I156" s="161"/>
      <c r="J156" s="108">
        <f t="shared" si="14"/>
        <v>0</v>
      </c>
      <c r="K156" s="107">
        <f t="shared" si="17"/>
        <v>30000</v>
      </c>
      <c r="L156" s="107">
        <f t="shared" si="18"/>
        <v>30000</v>
      </c>
      <c r="M156" s="107">
        <f t="shared" si="19"/>
        <v>0</v>
      </c>
      <c r="N156" s="108">
        <f t="shared" si="15"/>
        <v>0</v>
      </c>
      <c r="O156" s="67"/>
      <c r="P156" s="68"/>
      <c r="Q156" s="68"/>
    </row>
    <row r="157" spans="1:17" s="69" customFormat="1" ht="59.25">
      <c r="A157" s="193" t="s">
        <v>226</v>
      </c>
      <c r="B157" s="194" t="s">
        <v>227</v>
      </c>
      <c r="C157" s="162"/>
      <c r="D157" s="160"/>
      <c r="E157" s="162"/>
      <c r="F157" s="108"/>
      <c r="G157" s="161">
        <v>-30000</v>
      </c>
      <c r="H157" s="161">
        <v>-30000</v>
      </c>
      <c r="I157" s="161">
        <v>-45593.07</v>
      </c>
      <c r="J157" s="108">
        <f t="shared" si="14"/>
        <v>151.9769</v>
      </c>
      <c r="K157" s="107">
        <f t="shared" si="17"/>
        <v>-30000</v>
      </c>
      <c r="L157" s="107">
        <f t="shared" si="18"/>
        <v>-30000</v>
      </c>
      <c r="M157" s="107">
        <f t="shared" si="19"/>
        <v>-45593.07</v>
      </c>
      <c r="N157" s="108">
        <f t="shared" si="15"/>
        <v>151.9769</v>
      </c>
      <c r="O157" s="67"/>
      <c r="P157" s="68"/>
      <c r="Q157" s="68"/>
    </row>
    <row r="158" spans="1:17" s="69" customFormat="1" ht="115.5">
      <c r="A158" s="195">
        <v>8860</v>
      </c>
      <c r="B158" s="196" t="s">
        <v>276</v>
      </c>
      <c r="C158" s="109">
        <f>C159+C160</f>
        <v>0</v>
      </c>
      <c r="D158" s="109">
        <f>D159+D160</f>
        <v>1800000</v>
      </c>
      <c r="E158" s="109">
        <f>E159+E160</f>
        <v>1800000</v>
      </c>
      <c r="F158" s="108">
        <f t="shared" si="16"/>
        <v>100</v>
      </c>
      <c r="G158" s="109">
        <f>G159+G160</f>
        <v>0</v>
      </c>
      <c r="H158" s="109">
        <f>H159+H160</f>
        <v>-1800000</v>
      </c>
      <c r="I158" s="109">
        <f>I159+I160</f>
        <v>-1800000</v>
      </c>
      <c r="J158" s="108">
        <f t="shared" si="14"/>
        <v>100</v>
      </c>
      <c r="K158" s="107">
        <f t="shared" si="17"/>
        <v>0</v>
      </c>
      <c r="L158" s="107">
        <f t="shared" si="18"/>
        <v>0</v>
      </c>
      <c r="M158" s="107">
        <f t="shared" si="19"/>
        <v>0</v>
      </c>
      <c r="N158" s="108"/>
      <c r="O158" s="67"/>
      <c r="P158" s="68"/>
      <c r="Q158" s="68"/>
    </row>
    <row r="159" spans="1:17" s="69" customFormat="1" ht="59.25">
      <c r="A159" s="197">
        <v>8861</v>
      </c>
      <c r="B159" s="198" t="s">
        <v>275</v>
      </c>
      <c r="C159" s="160"/>
      <c r="D159" s="160">
        <v>1800000</v>
      </c>
      <c r="E159" s="160">
        <v>1800000</v>
      </c>
      <c r="F159" s="108">
        <f t="shared" si="16"/>
        <v>100</v>
      </c>
      <c r="G159" s="161"/>
      <c r="H159" s="161"/>
      <c r="I159" s="161"/>
      <c r="J159" s="108"/>
      <c r="K159" s="107">
        <f t="shared" si="17"/>
        <v>0</v>
      </c>
      <c r="L159" s="107">
        <f t="shared" si="18"/>
        <v>1800000</v>
      </c>
      <c r="M159" s="107">
        <f t="shared" si="19"/>
        <v>1800000</v>
      </c>
      <c r="N159" s="108">
        <f t="shared" si="15"/>
        <v>100</v>
      </c>
      <c r="O159" s="67"/>
      <c r="P159" s="68"/>
      <c r="Q159" s="68"/>
    </row>
    <row r="160" spans="1:17" s="69" customFormat="1" ht="59.25">
      <c r="A160" s="199">
        <v>8862</v>
      </c>
      <c r="B160" s="200" t="s">
        <v>277</v>
      </c>
      <c r="C160" s="162"/>
      <c r="D160" s="160"/>
      <c r="E160" s="162"/>
      <c r="F160" s="108"/>
      <c r="G160" s="161"/>
      <c r="H160" s="161">
        <v>-1800000</v>
      </c>
      <c r="I160" s="161">
        <v>-1800000</v>
      </c>
      <c r="J160" s="108">
        <f t="shared" si="14"/>
        <v>100</v>
      </c>
      <c r="K160" s="107">
        <f t="shared" si="17"/>
        <v>0</v>
      </c>
      <c r="L160" s="107">
        <f t="shared" si="18"/>
        <v>-1800000</v>
      </c>
      <c r="M160" s="107">
        <f t="shared" si="19"/>
        <v>-1800000</v>
      </c>
      <c r="N160" s="108">
        <f t="shared" si="15"/>
        <v>100</v>
      </c>
      <c r="O160" s="67"/>
      <c r="P160" s="68"/>
      <c r="Q160" s="68"/>
    </row>
    <row r="161" spans="1:17" s="66" customFormat="1" ht="131.25" customHeight="1">
      <c r="A161" s="201">
        <v>8880</v>
      </c>
      <c r="B161" s="202" t="s">
        <v>302</v>
      </c>
      <c r="C161" s="109">
        <f>C162+C163</f>
        <v>0</v>
      </c>
      <c r="D161" s="109">
        <f aca="true" t="shared" si="20" ref="D161:I161">D162+D163</f>
        <v>0</v>
      </c>
      <c r="E161" s="109">
        <f t="shared" si="20"/>
        <v>0</v>
      </c>
      <c r="F161" s="108"/>
      <c r="G161" s="109">
        <f t="shared" si="20"/>
        <v>0</v>
      </c>
      <c r="H161" s="109">
        <f t="shared" si="20"/>
        <v>-1700000</v>
      </c>
      <c r="I161" s="109">
        <f t="shared" si="20"/>
        <v>-1700000</v>
      </c>
      <c r="J161" s="108">
        <f t="shared" si="14"/>
        <v>100</v>
      </c>
      <c r="K161" s="107">
        <f t="shared" si="17"/>
        <v>0</v>
      </c>
      <c r="L161" s="107">
        <f t="shared" si="18"/>
        <v>-1700000</v>
      </c>
      <c r="M161" s="107">
        <f t="shared" si="19"/>
        <v>-1700000</v>
      </c>
      <c r="N161" s="108">
        <f t="shared" si="15"/>
        <v>100</v>
      </c>
      <c r="O161" s="64"/>
      <c r="P161" s="65"/>
      <c r="Q161" s="65"/>
    </row>
    <row r="162" spans="1:17" s="69" customFormat="1" ht="118.5">
      <c r="A162" s="193" t="s">
        <v>230</v>
      </c>
      <c r="B162" s="194" t="s">
        <v>231</v>
      </c>
      <c r="C162" s="162"/>
      <c r="D162" s="160"/>
      <c r="E162" s="162"/>
      <c r="F162" s="108"/>
      <c r="G162" s="161">
        <v>1702892</v>
      </c>
      <c r="H162" s="161">
        <v>2892</v>
      </c>
      <c r="I162" s="161"/>
      <c r="J162" s="108">
        <f t="shared" si="14"/>
        <v>0</v>
      </c>
      <c r="K162" s="107">
        <f t="shared" si="17"/>
        <v>1702892</v>
      </c>
      <c r="L162" s="107">
        <f t="shared" si="18"/>
        <v>2892</v>
      </c>
      <c r="M162" s="107">
        <f t="shared" si="19"/>
        <v>0</v>
      </c>
      <c r="N162" s="108">
        <f t="shared" si="15"/>
        <v>0</v>
      </c>
      <c r="O162" s="67"/>
      <c r="P162" s="68"/>
      <c r="Q162" s="68"/>
    </row>
    <row r="163" spans="1:17" s="69" customFormat="1" ht="144.75" customHeight="1">
      <c r="A163" s="193" t="s">
        <v>232</v>
      </c>
      <c r="B163" s="194" t="s">
        <v>233</v>
      </c>
      <c r="C163" s="162"/>
      <c r="D163" s="160"/>
      <c r="E163" s="162"/>
      <c r="F163" s="108"/>
      <c r="G163" s="161">
        <v>-1702892</v>
      </c>
      <c r="H163" s="161">
        <v>-1702892</v>
      </c>
      <c r="I163" s="161">
        <v>-1700000</v>
      </c>
      <c r="J163" s="108">
        <f t="shared" si="14"/>
        <v>99.83017126159498</v>
      </c>
      <c r="K163" s="107">
        <f t="shared" si="17"/>
        <v>-1702892</v>
      </c>
      <c r="L163" s="107">
        <f t="shared" si="18"/>
        <v>-1702892</v>
      </c>
      <c r="M163" s="107">
        <f t="shared" si="19"/>
        <v>-1700000</v>
      </c>
      <c r="N163" s="108">
        <f t="shared" si="15"/>
        <v>99.83017126159498</v>
      </c>
      <c r="O163" s="67"/>
      <c r="P163" s="68"/>
      <c r="Q163" s="68"/>
    </row>
    <row r="164" spans="1:17" s="66" customFormat="1" ht="57.75">
      <c r="A164" s="203" t="s">
        <v>190</v>
      </c>
      <c r="B164" s="204" t="s">
        <v>191</v>
      </c>
      <c r="C164" s="109">
        <f>SUM(C165:C169)</f>
        <v>0</v>
      </c>
      <c r="D164" s="109">
        <f>SUM(D165:D169)</f>
        <v>1951527</v>
      </c>
      <c r="E164" s="109">
        <f>SUM(E165:E169)</f>
        <v>1761503</v>
      </c>
      <c r="F164" s="108">
        <f t="shared" si="16"/>
        <v>90.26280446030212</v>
      </c>
      <c r="G164" s="109">
        <f>SUM(G165:G169)</f>
        <v>0</v>
      </c>
      <c r="H164" s="109">
        <f>SUM(H165:H169)</f>
        <v>1192000</v>
      </c>
      <c r="I164" s="109">
        <f>SUM(I165:I169)</f>
        <v>1163685.83</v>
      </c>
      <c r="J164" s="108">
        <f t="shared" si="14"/>
        <v>97.62465016778525</v>
      </c>
      <c r="K164" s="107">
        <f t="shared" si="17"/>
        <v>0</v>
      </c>
      <c r="L164" s="107">
        <f t="shared" si="18"/>
        <v>3143527</v>
      </c>
      <c r="M164" s="107">
        <f t="shared" si="19"/>
        <v>2925188.83</v>
      </c>
      <c r="N164" s="108">
        <f t="shared" si="15"/>
        <v>93.05435677823031</v>
      </c>
      <c r="O164" s="64"/>
      <c r="P164" s="65"/>
      <c r="Q164" s="65"/>
    </row>
    <row r="165" spans="1:17" s="66" customFormat="1" ht="177.75">
      <c r="A165" s="205">
        <v>9510</v>
      </c>
      <c r="B165" s="206" t="s">
        <v>300</v>
      </c>
      <c r="C165" s="109"/>
      <c r="D165" s="160">
        <v>190000</v>
      </c>
      <c r="E165" s="109"/>
      <c r="F165" s="108"/>
      <c r="G165" s="109"/>
      <c r="H165" s="109"/>
      <c r="I165" s="109"/>
      <c r="J165" s="108"/>
      <c r="K165" s="107">
        <f t="shared" si="17"/>
        <v>0</v>
      </c>
      <c r="L165" s="107">
        <f t="shared" si="18"/>
        <v>190000</v>
      </c>
      <c r="M165" s="107">
        <f t="shared" si="19"/>
        <v>0</v>
      </c>
      <c r="N165" s="108">
        <f t="shared" si="15"/>
        <v>0</v>
      </c>
      <c r="O165" s="64"/>
      <c r="P165" s="65"/>
      <c r="Q165" s="65"/>
    </row>
    <row r="166" spans="1:17" s="66" customFormat="1" ht="118.5">
      <c r="A166" s="205">
        <v>9720</v>
      </c>
      <c r="B166" s="206" t="s">
        <v>222</v>
      </c>
      <c r="C166" s="109"/>
      <c r="D166" s="109"/>
      <c r="E166" s="109"/>
      <c r="F166" s="108"/>
      <c r="G166" s="109"/>
      <c r="H166" s="160">
        <v>452000</v>
      </c>
      <c r="I166" s="160">
        <v>424180.63</v>
      </c>
      <c r="J166" s="108">
        <f t="shared" si="14"/>
        <v>93.8452721238938</v>
      </c>
      <c r="K166" s="107">
        <f t="shared" si="17"/>
        <v>0</v>
      </c>
      <c r="L166" s="107">
        <f t="shared" si="18"/>
        <v>452000</v>
      </c>
      <c r="M166" s="107">
        <f t="shared" si="19"/>
        <v>424180.63</v>
      </c>
      <c r="N166" s="108">
        <f t="shared" si="15"/>
        <v>93.8452721238938</v>
      </c>
      <c r="O166" s="64"/>
      <c r="P166" s="65"/>
      <c r="Q166" s="65"/>
    </row>
    <row r="167" spans="1:17" s="66" customFormat="1" ht="237">
      <c r="A167" s="205">
        <v>9730</v>
      </c>
      <c r="B167" s="206" t="s">
        <v>269</v>
      </c>
      <c r="C167" s="109"/>
      <c r="D167" s="160">
        <v>1507700</v>
      </c>
      <c r="E167" s="160">
        <v>1507700</v>
      </c>
      <c r="F167" s="108">
        <f t="shared" si="16"/>
        <v>100</v>
      </c>
      <c r="G167" s="160">
        <v>0</v>
      </c>
      <c r="H167" s="160"/>
      <c r="I167" s="160">
        <v>0</v>
      </c>
      <c r="J167" s="108"/>
      <c r="K167" s="107">
        <f t="shared" si="17"/>
        <v>0</v>
      </c>
      <c r="L167" s="107">
        <f t="shared" si="18"/>
        <v>1507700</v>
      </c>
      <c r="M167" s="107">
        <f t="shared" si="19"/>
        <v>1507700</v>
      </c>
      <c r="N167" s="108">
        <f t="shared" si="15"/>
        <v>100</v>
      </c>
      <c r="O167" s="64"/>
      <c r="P167" s="65"/>
      <c r="Q167" s="65"/>
    </row>
    <row r="168" spans="1:17" s="69" customFormat="1" ht="59.25">
      <c r="A168" s="205">
        <v>9770</v>
      </c>
      <c r="B168" s="207" t="s">
        <v>237</v>
      </c>
      <c r="C168" s="160">
        <v>0</v>
      </c>
      <c r="D168" s="160">
        <v>210227</v>
      </c>
      <c r="E168" s="160">
        <v>210223</v>
      </c>
      <c r="F168" s="108">
        <f t="shared" si="16"/>
        <v>99.99809729482892</v>
      </c>
      <c r="G168" s="161">
        <v>0</v>
      </c>
      <c r="H168" s="161">
        <v>200000</v>
      </c>
      <c r="I168" s="161">
        <v>199505.2</v>
      </c>
      <c r="J168" s="108">
        <f t="shared" si="14"/>
        <v>99.7526</v>
      </c>
      <c r="K168" s="107">
        <f t="shared" si="17"/>
        <v>0</v>
      </c>
      <c r="L168" s="107">
        <f t="shared" si="18"/>
        <v>410227</v>
      </c>
      <c r="M168" s="107">
        <f t="shared" si="19"/>
        <v>409728.2</v>
      </c>
      <c r="N168" s="108">
        <f t="shared" si="15"/>
        <v>99.87840878342966</v>
      </c>
      <c r="O168" s="67"/>
      <c r="P168" s="68"/>
      <c r="Q168" s="68"/>
    </row>
    <row r="169" spans="1:17" s="69" customFormat="1" ht="156.75" customHeight="1">
      <c r="A169" s="205" t="s">
        <v>192</v>
      </c>
      <c r="B169" s="208" t="s">
        <v>193</v>
      </c>
      <c r="C169" s="160">
        <v>0</v>
      </c>
      <c r="D169" s="160">
        <v>43600</v>
      </c>
      <c r="E169" s="160">
        <v>43580</v>
      </c>
      <c r="F169" s="108">
        <f t="shared" si="16"/>
        <v>99.95412844036697</v>
      </c>
      <c r="G169" s="161">
        <v>0</v>
      </c>
      <c r="H169" s="161">
        <v>540000</v>
      </c>
      <c r="I169" s="161">
        <v>540000</v>
      </c>
      <c r="J169" s="108">
        <f t="shared" si="14"/>
        <v>100</v>
      </c>
      <c r="K169" s="107">
        <f t="shared" si="17"/>
        <v>0</v>
      </c>
      <c r="L169" s="107">
        <f t="shared" si="18"/>
        <v>583600</v>
      </c>
      <c r="M169" s="107">
        <f t="shared" si="19"/>
        <v>583580</v>
      </c>
      <c r="N169" s="108">
        <f t="shared" si="15"/>
        <v>99.9965729952022</v>
      </c>
      <c r="O169" s="67"/>
      <c r="P169" s="68"/>
      <c r="Q169" s="68"/>
    </row>
    <row r="170" spans="1:15" s="117" customFormat="1" ht="65.25">
      <c r="A170" s="114"/>
      <c r="B170" s="209" t="s">
        <v>0</v>
      </c>
      <c r="C170" s="115">
        <f>C82+C85+C86+C87+C117+C118+C119+C129+C150+C164</f>
        <v>782691400</v>
      </c>
      <c r="D170" s="115">
        <f>D82+D85+D86+D87+D117+D118+D119+D129+D150+D164</f>
        <v>867360520.7400001</v>
      </c>
      <c r="E170" s="115">
        <f>E82+E85+E86+E87+E117+E118+E119+E129+E150+E164</f>
        <v>858112649.9200001</v>
      </c>
      <c r="F170" s="108">
        <f t="shared" si="16"/>
        <v>98.93379158967137</v>
      </c>
      <c r="G170" s="115">
        <f>G82+G85+G86+G87+G117+G118+G119+G129+G150+G164</f>
        <v>27635100</v>
      </c>
      <c r="H170" s="115">
        <f>H82+H85+H86+H87+H117+H118+H119+H129+H150+H164</f>
        <v>103498599.07</v>
      </c>
      <c r="I170" s="115">
        <f>I82+I85+I86+I87+I117+I118+I119+I129+I150+I164</f>
        <v>95661476.87</v>
      </c>
      <c r="J170" s="210">
        <f>I170/H170*100</f>
        <v>92.42779876208812</v>
      </c>
      <c r="K170" s="163">
        <f>C170+G170</f>
        <v>810326500</v>
      </c>
      <c r="L170" s="163">
        <f>D170+H170</f>
        <v>970859119.8100002</v>
      </c>
      <c r="M170" s="163">
        <f>E170+I170</f>
        <v>953774126.7900001</v>
      </c>
      <c r="N170" s="210">
        <f>M170/L170*100</f>
        <v>98.24021913464193</v>
      </c>
      <c r="O170" s="116"/>
    </row>
    <row r="171" spans="1:15" s="117" customFormat="1" ht="65.25">
      <c r="A171" s="211"/>
      <c r="B171" s="118" t="s">
        <v>55</v>
      </c>
      <c r="C171" s="163">
        <f>C80-C170</f>
        <v>14417100</v>
      </c>
      <c r="D171" s="163">
        <f>D80-D170</f>
        <v>44571128.20999992</v>
      </c>
      <c r="E171" s="163">
        <f>E80-E170</f>
        <v>47619691.42999983</v>
      </c>
      <c r="F171" s="108"/>
      <c r="G171" s="163">
        <f>G80-G170</f>
        <v>-14417100</v>
      </c>
      <c r="H171" s="163">
        <f>H80-H170</f>
        <v>-66151126.37</v>
      </c>
      <c r="I171" s="163">
        <f>I80-I170</f>
        <v>-54535517.35000001</v>
      </c>
      <c r="J171" s="210"/>
      <c r="K171" s="163">
        <f>C171+G171</f>
        <v>0</v>
      </c>
      <c r="L171" s="163">
        <f>D171+H171</f>
        <v>-21579998.16000008</v>
      </c>
      <c r="M171" s="163">
        <f>E171+I171</f>
        <v>-6915825.920000181</v>
      </c>
      <c r="N171" s="210"/>
      <c r="O171" s="116"/>
    </row>
    <row r="172" spans="1:15" s="117" customFormat="1" ht="65.25">
      <c r="A172" s="211"/>
      <c r="B172" s="212" t="s">
        <v>56</v>
      </c>
      <c r="C172" s="163">
        <f>C170+C171</f>
        <v>797108500</v>
      </c>
      <c r="D172" s="163">
        <f>D170+D171</f>
        <v>911931648.95</v>
      </c>
      <c r="E172" s="163">
        <f>E170+E171</f>
        <v>905732341.3499999</v>
      </c>
      <c r="F172" s="108"/>
      <c r="G172" s="163">
        <f>G170+G171</f>
        <v>13218000</v>
      </c>
      <c r="H172" s="163">
        <f>H170+H171</f>
        <v>37347472.699999996</v>
      </c>
      <c r="I172" s="163">
        <f>I170+I171</f>
        <v>41125959.519999996</v>
      </c>
      <c r="J172" s="210"/>
      <c r="K172" s="163">
        <f>C172+G172</f>
        <v>810326500</v>
      </c>
      <c r="L172" s="163">
        <f>D172+H172</f>
        <v>949279121.6500001</v>
      </c>
      <c r="M172" s="163">
        <f>E172+I172</f>
        <v>946858300.8699999</v>
      </c>
      <c r="N172" s="210"/>
      <c r="O172" s="116"/>
    </row>
    <row r="173" spans="1:43" ht="45.75">
      <c r="A173" s="88"/>
      <c r="B173" s="89"/>
      <c r="C173" s="90"/>
      <c r="D173" s="126"/>
      <c r="E173" s="138"/>
      <c r="F173" s="91"/>
      <c r="G173" s="90"/>
      <c r="H173" s="126"/>
      <c r="I173" s="138"/>
      <c r="J173" s="92"/>
      <c r="K173" s="90"/>
      <c r="L173" s="96"/>
      <c r="M173" s="97"/>
      <c r="N173" s="92"/>
      <c r="O173" s="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</row>
    <row r="174" spans="1:43" ht="213" customHeight="1">
      <c r="A174" s="219" t="s">
        <v>303</v>
      </c>
      <c r="B174" s="219"/>
      <c r="C174" s="219"/>
      <c r="D174" s="219"/>
      <c r="E174" s="219"/>
      <c r="F174" s="219"/>
      <c r="G174" s="219"/>
      <c r="H174" s="219"/>
      <c r="I174" s="219"/>
      <c r="J174" s="219"/>
      <c r="K174" s="96"/>
      <c r="L174" s="96"/>
      <c r="M174" s="97"/>
      <c r="N174" s="92"/>
      <c r="O174" s="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</row>
    <row r="175" spans="1:43" ht="65.25">
      <c r="A175" s="72"/>
      <c r="B175" s="11" t="s">
        <v>282</v>
      </c>
      <c r="C175" s="20"/>
      <c r="D175" s="128">
        <v>867360520.7400001</v>
      </c>
      <c r="E175" s="140">
        <v>858112649.9200001</v>
      </c>
      <c r="F175" s="7"/>
      <c r="G175" s="20"/>
      <c r="H175" s="159">
        <v>105198599.07</v>
      </c>
      <c r="I175" s="148"/>
      <c r="J175" s="32"/>
      <c r="K175" s="20"/>
      <c r="L175" s="22"/>
      <c r="M175" s="25"/>
      <c r="N175" s="34"/>
      <c r="O175" s="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</row>
    <row r="176" spans="1:43" ht="44.25">
      <c r="A176" s="72"/>
      <c r="B176" s="55" t="s">
        <v>280</v>
      </c>
      <c r="C176" s="19"/>
      <c r="D176" s="128">
        <v>911931648.95</v>
      </c>
      <c r="E176" s="128">
        <v>905732341.3499999</v>
      </c>
      <c r="F176" s="19"/>
      <c r="G176" s="19"/>
      <c r="H176" s="128">
        <v>37347472.699999996</v>
      </c>
      <c r="I176" s="128">
        <v>-34917579.07</v>
      </c>
      <c r="J176" s="31"/>
      <c r="K176" s="20"/>
      <c r="L176" s="22"/>
      <c r="M176" s="25"/>
      <c r="N176" s="34"/>
      <c r="O176" s="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</row>
    <row r="177" spans="1:43" ht="65.25">
      <c r="A177" s="72"/>
      <c r="B177" s="55" t="s">
        <v>278</v>
      </c>
      <c r="C177" s="19"/>
      <c r="D177" s="128">
        <v>57417785.69</v>
      </c>
      <c r="E177" s="140"/>
      <c r="F177" s="17"/>
      <c r="G177" s="159"/>
      <c r="H177" s="128">
        <v>57417785.69</v>
      </c>
      <c r="I177" s="140"/>
      <c r="J177" s="31"/>
      <c r="K177" s="20"/>
      <c r="L177" s="22"/>
      <c r="M177" s="25"/>
      <c r="N177" s="34"/>
      <c r="O177" s="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</row>
    <row r="178" spans="1:43" ht="44.25">
      <c r="A178" s="73"/>
      <c r="B178" s="55" t="s">
        <v>279</v>
      </c>
      <c r="C178" s="56">
        <f>+E182</f>
        <v>0</v>
      </c>
      <c r="D178" s="129">
        <v>12846657.48</v>
      </c>
      <c r="E178" s="129"/>
      <c r="F178" s="56"/>
      <c r="G178" s="56"/>
      <c r="H178" s="129">
        <v>8733340.68</v>
      </c>
      <c r="I178" s="149"/>
      <c r="J178" s="57"/>
      <c r="K178" s="22"/>
      <c r="L178" s="22"/>
      <c r="M178" s="25"/>
      <c r="N178" s="34"/>
      <c r="O178" s="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</row>
    <row r="179" spans="1:43" ht="44.25">
      <c r="A179" s="73"/>
      <c r="B179" s="48"/>
      <c r="C179" s="22"/>
      <c r="D179" s="129"/>
      <c r="E179" s="129"/>
      <c r="F179" s="56"/>
      <c r="G179" s="56"/>
      <c r="H179" s="129"/>
      <c r="I179" s="132"/>
      <c r="J179" s="50"/>
      <c r="K179" s="22"/>
      <c r="L179" s="22"/>
      <c r="M179" s="25"/>
      <c r="N179" s="34"/>
      <c r="O179" s="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</row>
    <row r="180" spans="1:43" ht="43.5">
      <c r="A180" s="73"/>
      <c r="B180" s="51"/>
      <c r="C180" s="52"/>
      <c r="D180" s="130"/>
      <c r="E180" s="141"/>
      <c r="F180" s="53"/>
      <c r="G180" s="52"/>
      <c r="H180" s="130"/>
      <c r="I180" s="130">
        <f>I171-I176</f>
        <v>-19617938.28000001</v>
      </c>
      <c r="J180" s="54"/>
      <c r="K180" s="22"/>
      <c r="L180" s="22"/>
      <c r="M180" s="25"/>
      <c r="N180" s="34"/>
      <c r="O180" s="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</row>
    <row r="181" spans="1:43" ht="56.25">
      <c r="A181" s="73"/>
      <c r="B181" s="151" t="s">
        <v>281</v>
      </c>
      <c r="C181" s="152"/>
      <c r="D181" s="153">
        <f>D176+D178-D177-D175</f>
        <v>0</v>
      </c>
      <c r="E181" s="141"/>
      <c r="F181" s="53"/>
      <c r="G181" s="52"/>
      <c r="H181" s="130">
        <f>H176+H177+H178+H179-H175</f>
        <v>-1700000</v>
      </c>
      <c r="I181" s="130"/>
      <c r="J181" s="54"/>
      <c r="K181" s="22"/>
      <c r="L181" s="22"/>
      <c r="M181" s="25"/>
      <c r="N181" s="34"/>
      <c r="O181" s="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</row>
    <row r="182" spans="1:43" ht="56.25">
      <c r="A182" s="73"/>
      <c r="B182" s="151"/>
      <c r="C182" s="152"/>
      <c r="D182" s="154"/>
      <c r="E182" s="164"/>
      <c r="F182" s="125"/>
      <c r="G182" s="125"/>
      <c r="H182" s="131"/>
      <c r="I182" s="150"/>
      <c r="J182" s="54"/>
      <c r="K182" s="22"/>
      <c r="L182" s="22"/>
      <c r="M182" s="25"/>
      <c r="N182" s="34"/>
      <c r="O182" s="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</row>
    <row r="183" spans="1:43" ht="37.5">
      <c r="A183" s="73"/>
      <c r="B183" s="48"/>
      <c r="C183" s="52"/>
      <c r="D183" s="130"/>
      <c r="E183" s="141"/>
      <c r="F183" s="53"/>
      <c r="G183" s="52"/>
      <c r="H183" s="130"/>
      <c r="I183" s="141"/>
      <c r="J183" s="54"/>
      <c r="K183" s="22"/>
      <c r="L183" s="22"/>
      <c r="M183" s="25"/>
      <c r="N183" s="34"/>
      <c r="O183" s="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</row>
    <row r="184" spans="1:43" ht="37.5">
      <c r="A184" s="73"/>
      <c r="B184" s="48"/>
      <c r="C184" s="52"/>
      <c r="D184" s="130"/>
      <c r="E184" s="141"/>
      <c r="F184" s="53"/>
      <c r="G184" s="52"/>
      <c r="H184" s="130"/>
      <c r="I184" s="141"/>
      <c r="J184" s="54"/>
      <c r="K184" s="22"/>
      <c r="L184" s="22"/>
      <c r="M184" s="25"/>
      <c r="N184" s="34"/>
      <c r="O184" s="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</row>
    <row r="185" spans="1:43" ht="37.5">
      <c r="A185" s="73"/>
      <c r="B185" s="48"/>
      <c r="C185" s="52"/>
      <c r="D185" s="130"/>
      <c r="E185" s="141"/>
      <c r="F185" s="53"/>
      <c r="G185" s="52"/>
      <c r="H185" s="130"/>
      <c r="I185" s="141"/>
      <c r="J185" s="54"/>
      <c r="K185" s="22"/>
      <c r="L185" s="22"/>
      <c r="M185" s="25"/>
      <c r="N185" s="34"/>
      <c r="O185" s="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</row>
    <row r="186" spans="1:43" ht="30">
      <c r="A186" s="73"/>
      <c r="B186" s="48"/>
      <c r="C186" s="22"/>
      <c r="D186" s="132"/>
      <c r="E186" s="142"/>
      <c r="F186" s="49"/>
      <c r="G186" s="22"/>
      <c r="H186" s="132"/>
      <c r="I186" s="142"/>
      <c r="J186" s="50"/>
      <c r="K186" s="22"/>
      <c r="L186" s="22"/>
      <c r="M186" s="25"/>
      <c r="N186" s="34"/>
      <c r="O186" s="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</row>
    <row r="187" spans="1:43" ht="30">
      <c r="A187" s="73"/>
      <c r="B187" s="48"/>
      <c r="C187" s="22"/>
      <c r="D187" s="132"/>
      <c r="E187" s="142"/>
      <c r="F187" s="49"/>
      <c r="G187" s="22"/>
      <c r="H187" s="132"/>
      <c r="I187" s="142"/>
      <c r="J187" s="50"/>
      <c r="K187" s="22"/>
      <c r="L187" s="22"/>
      <c r="M187" s="25"/>
      <c r="N187" s="34"/>
      <c r="O187" s="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</row>
    <row r="188" spans="1:43" ht="30">
      <c r="A188" s="73"/>
      <c r="B188" s="48"/>
      <c r="C188" s="22"/>
      <c r="D188" s="132"/>
      <c r="E188" s="142"/>
      <c r="F188" s="49"/>
      <c r="G188" s="22"/>
      <c r="H188" s="132"/>
      <c r="I188" s="142"/>
      <c r="J188" s="50"/>
      <c r="K188" s="22"/>
      <c r="L188" s="22"/>
      <c r="M188" s="25"/>
      <c r="N188" s="34"/>
      <c r="O188" s="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</row>
    <row r="189" spans="1:43" ht="30">
      <c r="A189" s="73"/>
      <c r="B189" s="48"/>
      <c r="C189" s="22"/>
      <c r="D189" s="132"/>
      <c r="E189" s="142"/>
      <c r="F189" s="49"/>
      <c r="G189" s="22"/>
      <c r="H189" s="132"/>
      <c r="I189" s="142"/>
      <c r="J189" s="50"/>
      <c r="K189" s="22"/>
      <c r="L189" s="22"/>
      <c r="M189" s="25"/>
      <c r="N189" s="34"/>
      <c r="O189" s="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</row>
    <row r="190" spans="1:43" ht="30">
      <c r="A190" s="73"/>
      <c r="B190" s="48"/>
      <c r="C190" s="22"/>
      <c r="D190" s="132"/>
      <c r="E190" s="142"/>
      <c r="F190" s="49"/>
      <c r="G190" s="22"/>
      <c r="H190" s="132"/>
      <c r="I190" s="142"/>
      <c r="J190" s="50"/>
      <c r="K190" s="22"/>
      <c r="L190" s="22"/>
      <c r="M190" s="25"/>
      <c r="N190" s="34"/>
      <c r="O190" s="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</row>
    <row r="191" spans="1:43" ht="30">
      <c r="A191" s="73"/>
      <c r="B191" s="48"/>
      <c r="C191" s="22"/>
      <c r="D191" s="132"/>
      <c r="E191" s="142"/>
      <c r="F191" s="49"/>
      <c r="G191" s="22"/>
      <c r="H191" s="132"/>
      <c r="I191" s="142"/>
      <c r="J191" s="50"/>
      <c r="K191" s="22"/>
      <c r="L191" s="22"/>
      <c r="M191" s="25"/>
      <c r="N191" s="34"/>
      <c r="O191" s="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</row>
    <row r="192" spans="1:43" ht="30">
      <c r="A192" s="73"/>
      <c r="B192" s="48"/>
      <c r="C192" s="22"/>
      <c r="D192" s="132"/>
      <c r="E192" s="142"/>
      <c r="F192" s="49"/>
      <c r="G192" s="22"/>
      <c r="H192" s="132"/>
      <c r="I192" s="142"/>
      <c r="J192" s="50"/>
      <c r="K192" s="22"/>
      <c r="L192" s="22"/>
      <c r="M192" s="25"/>
      <c r="N192" s="34"/>
      <c r="O192" s="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</row>
    <row r="193" spans="1:43" ht="30">
      <c r="A193" s="73"/>
      <c r="B193" s="48"/>
      <c r="C193" s="22"/>
      <c r="D193" s="132"/>
      <c r="E193" s="142"/>
      <c r="F193" s="49"/>
      <c r="G193" s="22"/>
      <c r="H193" s="132"/>
      <c r="I193" s="142"/>
      <c r="J193" s="50"/>
      <c r="K193" s="22"/>
      <c r="L193" s="22"/>
      <c r="M193" s="25"/>
      <c r="N193" s="34"/>
      <c r="O193" s="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</row>
    <row r="194" spans="1:43" ht="30">
      <c r="A194" s="72"/>
      <c r="B194" s="11"/>
      <c r="C194" s="20"/>
      <c r="D194" s="127"/>
      <c r="E194" s="139"/>
      <c r="F194" s="7"/>
      <c r="G194" s="20"/>
      <c r="H194" s="127"/>
      <c r="I194" s="139"/>
      <c r="J194" s="32"/>
      <c r="K194" s="20"/>
      <c r="L194" s="22"/>
      <c r="M194" s="25"/>
      <c r="N194" s="34"/>
      <c r="O194" s="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</row>
    <row r="195" spans="1:43" ht="30">
      <c r="A195" s="72"/>
      <c r="B195" s="11"/>
      <c r="C195" s="20"/>
      <c r="D195" s="127"/>
      <c r="E195" s="139"/>
      <c r="F195" s="7"/>
      <c r="G195" s="20"/>
      <c r="H195" s="127"/>
      <c r="I195" s="139"/>
      <c r="J195" s="32"/>
      <c r="K195" s="20"/>
      <c r="L195" s="22"/>
      <c r="M195" s="25"/>
      <c r="N195" s="34"/>
      <c r="O195" s="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</row>
    <row r="196" spans="1:43" ht="30">
      <c r="A196" s="72"/>
      <c r="B196" s="11"/>
      <c r="C196" s="20"/>
      <c r="D196" s="127"/>
      <c r="E196" s="139"/>
      <c r="F196" s="7"/>
      <c r="G196" s="20"/>
      <c r="H196" s="127"/>
      <c r="I196" s="139"/>
      <c r="J196" s="32"/>
      <c r="K196" s="20"/>
      <c r="L196" s="22"/>
      <c r="M196" s="25"/>
      <c r="N196" s="34"/>
      <c r="O196" s="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</row>
    <row r="197" spans="1:43" ht="30">
      <c r="A197" s="72"/>
      <c r="B197" s="11"/>
      <c r="C197" s="20"/>
      <c r="D197" s="127"/>
      <c r="E197" s="139"/>
      <c r="F197" s="7"/>
      <c r="G197" s="20"/>
      <c r="H197" s="127"/>
      <c r="I197" s="139"/>
      <c r="J197" s="32"/>
      <c r="K197" s="20"/>
      <c r="L197" s="22"/>
      <c r="M197" s="25"/>
      <c r="N197" s="34"/>
      <c r="O197" s="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</row>
    <row r="198" spans="1:43" ht="30">
      <c r="A198" s="72"/>
      <c r="B198" s="11"/>
      <c r="C198" s="20"/>
      <c r="D198" s="127"/>
      <c r="E198" s="139"/>
      <c r="F198" s="7"/>
      <c r="G198" s="20"/>
      <c r="H198" s="127"/>
      <c r="I198" s="139"/>
      <c r="J198" s="32"/>
      <c r="K198" s="20"/>
      <c r="L198" s="22"/>
      <c r="M198" s="25"/>
      <c r="N198" s="34"/>
      <c r="O198" s="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</row>
    <row r="199" spans="1:43" ht="30">
      <c r="A199" s="72"/>
      <c r="B199" s="11"/>
      <c r="C199" s="20"/>
      <c r="D199" s="127"/>
      <c r="E199" s="139"/>
      <c r="F199" s="7"/>
      <c r="G199" s="20"/>
      <c r="H199" s="127"/>
      <c r="I199" s="139"/>
      <c r="J199" s="32"/>
      <c r="K199" s="20"/>
      <c r="L199" s="22"/>
      <c r="M199" s="25"/>
      <c r="N199" s="34"/>
      <c r="O199" s="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</row>
    <row r="200" spans="1:43" ht="30">
      <c r="A200" s="72"/>
      <c r="B200" s="11"/>
      <c r="C200" s="20"/>
      <c r="D200" s="127"/>
      <c r="E200" s="139"/>
      <c r="F200" s="7"/>
      <c r="G200" s="20"/>
      <c r="H200" s="127"/>
      <c r="I200" s="139"/>
      <c r="J200" s="32"/>
      <c r="K200" s="20"/>
      <c r="L200" s="22"/>
      <c r="M200" s="25"/>
      <c r="N200" s="34"/>
      <c r="O200" s="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</row>
    <row r="201" spans="1:43" ht="30">
      <c r="A201" s="72"/>
      <c r="B201" s="11"/>
      <c r="C201" s="20"/>
      <c r="D201" s="127"/>
      <c r="E201" s="139"/>
      <c r="F201" s="7"/>
      <c r="G201" s="20"/>
      <c r="H201" s="127"/>
      <c r="I201" s="139"/>
      <c r="J201" s="32"/>
      <c r="K201" s="20"/>
      <c r="L201" s="22"/>
      <c r="M201" s="25"/>
      <c r="N201" s="34"/>
      <c r="O201" s="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</row>
    <row r="202" spans="1:43" ht="30">
      <c r="A202" s="72"/>
      <c r="B202" s="11"/>
      <c r="C202" s="20"/>
      <c r="D202" s="127"/>
      <c r="E202" s="139"/>
      <c r="F202" s="7"/>
      <c r="G202" s="20"/>
      <c r="H202" s="127"/>
      <c r="I202" s="139"/>
      <c r="J202" s="32"/>
      <c r="K202" s="20"/>
      <c r="L202" s="22"/>
      <c r="M202" s="25"/>
      <c r="N202" s="34"/>
      <c r="O202" s="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</row>
    <row r="203" spans="1:43" ht="30">
      <c r="A203" s="72"/>
      <c r="B203" s="11"/>
      <c r="C203" s="20"/>
      <c r="D203" s="127"/>
      <c r="E203" s="139"/>
      <c r="F203" s="7"/>
      <c r="G203" s="20"/>
      <c r="H203" s="127"/>
      <c r="I203" s="139"/>
      <c r="J203" s="32"/>
      <c r="K203" s="20"/>
      <c r="L203" s="22"/>
      <c r="M203" s="26"/>
      <c r="N203" s="34"/>
      <c r="O203" s="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</row>
    <row r="204" spans="1:43" ht="30">
      <c r="A204" s="72"/>
      <c r="B204" s="11"/>
      <c r="C204" s="20"/>
      <c r="D204" s="127"/>
      <c r="E204" s="139"/>
      <c r="F204" s="7"/>
      <c r="G204" s="20"/>
      <c r="H204" s="127"/>
      <c r="I204" s="139"/>
      <c r="J204" s="32"/>
      <c r="K204" s="20"/>
      <c r="L204" s="22"/>
      <c r="M204" s="26"/>
      <c r="N204" s="34"/>
      <c r="O204" s="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</row>
    <row r="205" spans="1:43" ht="30">
      <c r="A205" s="72"/>
      <c r="B205" s="11"/>
      <c r="C205" s="20"/>
      <c r="D205" s="127"/>
      <c r="E205" s="139"/>
      <c r="F205" s="7"/>
      <c r="G205" s="20"/>
      <c r="H205" s="127"/>
      <c r="I205" s="139"/>
      <c r="J205" s="32"/>
      <c r="K205" s="20"/>
      <c r="L205" s="22"/>
      <c r="M205" s="26"/>
      <c r="N205" s="34"/>
      <c r="O205" s="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</row>
    <row r="206" spans="1:43" ht="30">
      <c r="A206" s="72"/>
      <c r="B206" s="11"/>
      <c r="C206" s="20"/>
      <c r="D206" s="127"/>
      <c r="E206" s="139"/>
      <c r="F206" s="7"/>
      <c r="G206" s="20"/>
      <c r="H206" s="127"/>
      <c r="I206" s="139"/>
      <c r="J206" s="32"/>
      <c r="K206" s="20"/>
      <c r="L206" s="22"/>
      <c r="M206" s="26"/>
      <c r="N206" s="34"/>
      <c r="O206" s="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</row>
    <row r="207" spans="1:43" ht="30">
      <c r="A207" s="72"/>
      <c r="B207" s="11"/>
      <c r="C207" s="20"/>
      <c r="D207" s="127"/>
      <c r="E207" s="139"/>
      <c r="F207" s="7"/>
      <c r="G207" s="20"/>
      <c r="H207" s="127"/>
      <c r="I207" s="139"/>
      <c r="J207" s="32"/>
      <c r="K207" s="20"/>
      <c r="L207" s="22"/>
      <c r="M207" s="26"/>
      <c r="N207" s="34"/>
      <c r="O207" s="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</row>
    <row r="208" spans="1:43" ht="30">
      <c r="A208" s="72"/>
      <c r="B208" s="11"/>
      <c r="C208" s="20"/>
      <c r="D208" s="127"/>
      <c r="E208" s="139"/>
      <c r="F208" s="7"/>
      <c r="G208" s="20"/>
      <c r="H208" s="127"/>
      <c r="I208" s="139"/>
      <c r="J208" s="32"/>
      <c r="K208" s="20"/>
      <c r="L208" s="22"/>
      <c r="M208" s="26"/>
      <c r="N208" s="34"/>
      <c r="O208" s="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</row>
    <row r="209" spans="1:43" ht="30">
      <c r="A209" s="72"/>
      <c r="B209" s="11"/>
      <c r="C209" s="20"/>
      <c r="D209" s="127"/>
      <c r="E209" s="139"/>
      <c r="F209" s="7"/>
      <c r="G209" s="20"/>
      <c r="H209" s="127"/>
      <c r="I209" s="139"/>
      <c r="J209" s="32"/>
      <c r="K209" s="20"/>
      <c r="L209" s="22"/>
      <c r="M209" s="26"/>
      <c r="N209" s="34"/>
      <c r="O209" s="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</row>
    <row r="210" spans="1:43" ht="30">
      <c r="A210" s="72"/>
      <c r="B210" s="11"/>
      <c r="C210" s="20"/>
      <c r="D210" s="127"/>
      <c r="E210" s="139"/>
      <c r="F210" s="7"/>
      <c r="G210" s="20"/>
      <c r="H210" s="127"/>
      <c r="I210" s="139"/>
      <c r="J210" s="32"/>
      <c r="K210" s="20"/>
      <c r="L210" s="22"/>
      <c r="M210" s="26"/>
      <c r="N210" s="34"/>
      <c r="O210" s="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</row>
    <row r="211" spans="1:43" ht="30">
      <c r="A211" s="72"/>
      <c r="B211" s="11"/>
      <c r="C211" s="20"/>
      <c r="D211" s="127"/>
      <c r="E211" s="139"/>
      <c r="F211" s="7"/>
      <c r="G211" s="20"/>
      <c r="H211" s="127"/>
      <c r="I211" s="139"/>
      <c r="J211" s="32"/>
      <c r="K211" s="20"/>
      <c r="L211" s="22"/>
      <c r="M211" s="26"/>
      <c r="N211" s="34"/>
      <c r="O211" s="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</row>
    <row r="212" spans="1:43" ht="30">
      <c r="A212" s="72"/>
      <c r="B212" s="11"/>
      <c r="C212" s="20"/>
      <c r="D212" s="127"/>
      <c r="E212" s="139"/>
      <c r="F212" s="7"/>
      <c r="G212" s="20"/>
      <c r="H212" s="127"/>
      <c r="I212" s="139"/>
      <c r="J212" s="32"/>
      <c r="K212" s="20"/>
      <c r="L212" s="22"/>
      <c r="M212" s="26"/>
      <c r="N212" s="34"/>
      <c r="O212" s="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</row>
    <row r="213" spans="3:14" ht="23.25">
      <c r="C213" s="21"/>
      <c r="D213" s="133"/>
      <c r="G213" s="21"/>
      <c r="H213" s="133"/>
      <c r="I213" s="143"/>
      <c r="L213" s="23"/>
      <c r="M213" s="123"/>
      <c r="N213" s="124"/>
    </row>
    <row r="214" spans="3:14" ht="23.25">
      <c r="C214" s="21"/>
      <c r="D214" s="133"/>
      <c r="G214" s="21"/>
      <c r="H214" s="133"/>
      <c r="I214" s="143"/>
      <c r="L214" s="23"/>
      <c r="M214" s="123"/>
      <c r="N214" s="124"/>
    </row>
    <row r="215" spans="3:14" ht="23.25">
      <c r="C215" s="21"/>
      <c r="D215" s="133"/>
      <c r="G215" s="21"/>
      <c r="H215" s="133"/>
      <c r="I215" s="143"/>
      <c r="L215" s="23"/>
      <c r="M215" s="123"/>
      <c r="N215" s="124"/>
    </row>
    <row r="216" spans="3:14" ht="23.25">
      <c r="C216" s="21"/>
      <c r="D216" s="133"/>
      <c r="G216" s="21"/>
      <c r="H216" s="133"/>
      <c r="I216" s="143"/>
      <c r="L216" s="23"/>
      <c r="M216" s="123"/>
      <c r="N216" s="124"/>
    </row>
    <row r="217" spans="3:14" ht="23.25">
      <c r="C217" s="21"/>
      <c r="D217" s="133"/>
      <c r="G217" s="21"/>
      <c r="H217" s="133"/>
      <c r="I217" s="143"/>
      <c r="L217" s="23"/>
      <c r="M217" s="123"/>
      <c r="N217" s="124"/>
    </row>
    <row r="218" spans="3:14" ht="23.25">
      <c r="C218" s="21"/>
      <c r="D218" s="133"/>
      <c r="G218" s="21"/>
      <c r="H218" s="133"/>
      <c r="I218" s="143"/>
      <c r="L218" s="23"/>
      <c r="M218" s="123"/>
      <c r="N218" s="124"/>
    </row>
    <row r="219" spans="3:14" ht="23.25">
      <c r="C219" s="21"/>
      <c r="D219" s="133"/>
      <c r="G219" s="21"/>
      <c r="H219" s="133"/>
      <c r="I219" s="143"/>
      <c r="L219" s="23"/>
      <c r="M219" s="123"/>
      <c r="N219" s="124"/>
    </row>
    <row r="220" spans="3:14" ht="23.25">
      <c r="C220" s="21"/>
      <c r="D220" s="133"/>
      <c r="G220" s="21"/>
      <c r="H220" s="133"/>
      <c r="I220" s="143"/>
      <c r="L220" s="23"/>
      <c r="M220" s="123"/>
      <c r="N220" s="124"/>
    </row>
    <row r="221" spans="3:14" ht="23.25">
      <c r="C221" s="21"/>
      <c r="D221" s="133"/>
      <c r="G221" s="21"/>
      <c r="H221" s="133"/>
      <c r="I221" s="143"/>
      <c r="L221" s="23"/>
      <c r="M221" s="123"/>
      <c r="N221" s="124"/>
    </row>
    <row r="222" spans="3:14" ht="23.25">
      <c r="C222" s="21"/>
      <c r="D222" s="133"/>
      <c r="G222" s="21"/>
      <c r="H222" s="133"/>
      <c r="I222" s="143"/>
      <c r="L222" s="23"/>
      <c r="M222" s="123"/>
      <c r="N222" s="124"/>
    </row>
    <row r="223" spans="3:14" ht="23.25">
      <c r="C223" s="21"/>
      <c r="D223" s="133"/>
      <c r="G223" s="21"/>
      <c r="H223" s="133"/>
      <c r="I223" s="143"/>
      <c r="L223" s="23"/>
      <c r="M223" s="123"/>
      <c r="N223" s="124"/>
    </row>
    <row r="224" spans="3:14" ht="23.25">
      <c r="C224" s="21"/>
      <c r="D224" s="133"/>
      <c r="G224" s="21"/>
      <c r="H224" s="133"/>
      <c r="I224" s="143"/>
      <c r="L224" s="23"/>
      <c r="M224" s="123"/>
      <c r="N224" s="124"/>
    </row>
    <row r="225" spans="3:14" ht="23.25">
      <c r="C225" s="21"/>
      <c r="D225" s="133"/>
      <c r="G225" s="21"/>
      <c r="H225" s="133"/>
      <c r="I225" s="143"/>
      <c r="L225" s="23"/>
      <c r="M225" s="123"/>
      <c r="N225" s="124"/>
    </row>
    <row r="226" spans="3:14" ht="23.25">
      <c r="C226" s="21"/>
      <c r="D226" s="133"/>
      <c r="G226" s="21"/>
      <c r="H226" s="133"/>
      <c r="I226" s="143"/>
      <c r="L226" s="23"/>
      <c r="M226" s="123"/>
      <c r="N226" s="124"/>
    </row>
    <row r="227" spans="3:14" ht="23.25">
      <c r="C227" s="21"/>
      <c r="D227" s="133"/>
      <c r="G227" s="21"/>
      <c r="H227" s="133"/>
      <c r="I227" s="143"/>
      <c r="L227" s="23"/>
      <c r="M227" s="123"/>
      <c r="N227" s="124"/>
    </row>
    <row r="228" spans="3:14" ht="23.25">
      <c r="C228" s="21"/>
      <c r="D228" s="133"/>
      <c r="G228" s="21"/>
      <c r="H228" s="133"/>
      <c r="I228" s="143"/>
      <c r="L228" s="23"/>
      <c r="M228" s="123"/>
      <c r="N228" s="124"/>
    </row>
    <row r="229" spans="3:14" ht="23.25">
      <c r="C229" s="21"/>
      <c r="D229" s="133"/>
      <c r="G229" s="21"/>
      <c r="H229" s="133"/>
      <c r="I229" s="143"/>
      <c r="L229" s="23"/>
      <c r="M229" s="123"/>
      <c r="N229" s="124"/>
    </row>
    <row r="230" spans="3:14" ht="23.25">
      <c r="C230" s="21"/>
      <c r="D230" s="133"/>
      <c r="G230" s="21"/>
      <c r="H230" s="133"/>
      <c r="I230" s="143"/>
      <c r="L230" s="23"/>
      <c r="M230" s="123"/>
      <c r="N230" s="124"/>
    </row>
    <row r="231" spans="3:14" ht="23.25">
      <c r="C231" s="21"/>
      <c r="D231" s="133"/>
      <c r="G231" s="21"/>
      <c r="H231" s="133"/>
      <c r="I231" s="143"/>
      <c r="L231" s="23"/>
      <c r="M231" s="123"/>
      <c r="N231" s="124"/>
    </row>
    <row r="232" spans="3:14" ht="23.25">
      <c r="C232" s="21"/>
      <c r="D232" s="133"/>
      <c r="G232" s="21"/>
      <c r="H232" s="133"/>
      <c r="I232" s="143"/>
      <c r="L232" s="23"/>
      <c r="M232" s="123"/>
      <c r="N232" s="124"/>
    </row>
    <row r="233" spans="3:14" ht="23.25">
      <c r="C233" s="21"/>
      <c r="D233" s="133"/>
      <c r="G233" s="21"/>
      <c r="H233" s="133"/>
      <c r="I233" s="143"/>
      <c r="L233" s="23"/>
      <c r="M233" s="123"/>
      <c r="N233" s="124"/>
    </row>
    <row r="234" spans="3:14" ht="23.25">
      <c r="C234" s="21"/>
      <c r="D234" s="133"/>
      <c r="G234" s="21"/>
      <c r="H234" s="133"/>
      <c r="I234" s="143"/>
      <c r="L234" s="23"/>
      <c r="M234" s="123"/>
      <c r="N234" s="124"/>
    </row>
    <row r="235" spans="3:14" ht="23.25">
      <c r="C235" s="21"/>
      <c r="D235" s="133"/>
      <c r="G235" s="21"/>
      <c r="H235" s="133"/>
      <c r="I235" s="143"/>
      <c r="L235" s="23"/>
      <c r="M235" s="123"/>
      <c r="N235" s="124"/>
    </row>
    <row r="236" spans="3:14" ht="23.25">
      <c r="C236" s="21"/>
      <c r="D236" s="133"/>
      <c r="G236" s="21"/>
      <c r="H236" s="133"/>
      <c r="I236" s="143"/>
      <c r="L236" s="23"/>
      <c r="M236" s="123"/>
      <c r="N236" s="124"/>
    </row>
    <row r="237" spans="3:14" ht="23.25">
      <c r="C237" s="21"/>
      <c r="D237" s="133"/>
      <c r="G237" s="21"/>
      <c r="H237" s="133"/>
      <c r="I237" s="143"/>
      <c r="L237" s="23"/>
      <c r="M237" s="123"/>
      <c r="N237" s="124"/>
    </row>
    <row r="238" spans="3:14" ht="23.25">
      <c r="C238" s="21"/>
      <c r="D238" s="133"/>
      <c r="G238" s="21"/>
      <c r="H238" s="133"/>
      <c r="I238" s="143"/>
      <c r="L238" s="23"/>
      <c r="M238" s="123"/>
      <c r="N238" s="124"/>
    </row>
    <row r="239" spans="3:14" ht="23.25">
      <c r="C239" s="21"/>
      <c r="D239" s="133"/>
      <c r="G239" s="21"/>
      <c r="H239" s="133"/>
      <c r="I239" s="143"/>
      <c r="L239" s="23"/>
      <c r="M239" s="123"/>
      <c r="N239" s="124"/>
    </row>
    <row r="240" spans="3:14" ht="23.25">
      <c r="C240" s="21"/>
      <c r="D240" s="133"/>
      <c r="G240" s="21"/>
      <c r="H240" s="133"/>
      <c r="I240" s="143"/>
      <c r="L240" s="23"/>
      <c r="M240" s="123"/>
      <c r="N240" s="124"/>
    </row>
    <row r="241" spans="3:14" ht="23.25">
      <c r="C241" s="21"/>
      <c r="D241" s="133"/>
      <c r="G241" s="21"/>
      <c r="H241" s="133"/>
      <c r="I241" s="143"/>
      <c r="L241" s="23"/>
      <c r="M241" s="123"/>
      <c r="N241" s="124"/>
    </row>
    <row r="242" spans="3:14" ht="23.25">
      <c r="C242" s="21"/>
      <c r="D242" s="133"/>
      <c r="G242" s="21"/>
      <c r="H242" s="133"/>
      <c r="I242" s="143"/>
      <c r="L242" s="23"/>
      <c r="M242" s="123"/>
      <c r="N242" s="124"/>
    </row>
    <row r="243" spans="3:14" ht="23.25">
      <c r="C243" s="21"/>
      <c r="D243" s="133"/>
      <c r="G243" s="21"/>
      <c r="H243" s="133"/>
      <c r="I243" s="143"/>
      <c r="L243" s="23"/>
      <c r="M243" s="123"/>
      <c r="N243" s="124"/>
    </row>
    <row r="244" spans="3:14" ht="23.25">
      <c r="C244" s="21"/>
      <c r="D244" s="133"/>
      <c r="G244" s="21"/>
      <c r="H244" s="133"/>
      <c r="I244" s="143"/>
      <c r="L244" s="23"/>
      <c r="M244" s="123"/>
      <c r="N244" s="124"/>
    </row>
    <row r="245" spans="3:14" ht="23.25">
      <c r="C245" s="21"/>
      <c r="D245" s="133"/>
      <c r="G245" s="21"/>
      <c r="H245" s="133"/>
      <c r="I245" s="143"/>
      <c r="L245" s="23"/>
      <c r="M245" s="123"/>
      <c r="N245" s="124"/>
    </row>
    <row r="246" spans="3:14" ht="23.25">
      <c r="C246" s="21"/>
      <c r="D246" s="133"/>
      <c r="G246" s="21"/>
      <c r="H246" s="133"/>
      <c r="I246" s="143"/>
      <c r="L246" s="23"/>
      <c r="M246" s="123"/>
      <c r="N246" s="124"/>
    </row>
    <row r="247" spans="3:14" ht="23.25">
      <c r="C247" s="21"/>
      <c r="D247" s="133"/>
      <c r="G247" s="21"/>
      <c r="H247" s="133"/>
      <c r="I247" s="143"/>
      <c r="L247" s="23"/>
      <c r="M247" s="123"/>
      <c r="N247" s="124"/>
    </row>
    <row r="248" spans="3:14" ht="23.25">
      <c r="C248" s="21"/>
      <c r="D248" s="133"/>
      <c r="G248" s="21"/>
      <c r="H248" s="133"/>
      <c r="I248" s="143"/>
      <c r="L248" s="23"/>
      <c r="M248" s="123"/>
      <c r="N248" s="124"/>
    </row>
    <row r="249" spans="3:14" ht="23.25">
      <c r="C249" s="21"/>
      <c r="D249" s="133"/>
      <c r="G249" s="21"/>
      <c r="H249" s="133"/>
      <c r="I249" s="143"/>
      <c r="L249" s="23"/>
      <c r="M249" s="123"/>
      <c r="N249" s="124"/>
    </row>
    <row r="250" spans="3:14" ht="23.25">
      <c r="C250" s="21"/>
      <c r="D250" s="133"/>
      <c r="G250" s="21"/>
      <c r="H250" s="133"/>
      <c r="I250" s="143"/>
      <c r="L250" s="23"/>
      <c r="M250" s="123"/>
      <c r="N250" s="124"/>
    </row>
    <row r="251" spans="3:14" ht="23.25">
      <c r="C251" s="21"/>
      <c r="D251" s="133"/>
      <c r="G251" s="21"/>
      <c r="H251" s="133"/>
      <c r="I251" s="143"/>
      <c r="L251" s="23"/>
      <c r="M251" s="123"/>
      <c r="N251" s="124"/>
    </row>
    <row r="252" spans="3:14" ht="23.25">
      <c r="C252" s="21"/>
      <c r="D252" s="133"/>
      <c r="G252" s="21"/>
      <c r="H252" s="133"/>
      <c r="I252" s="143"/>
      <c r="L252" s="23"/>
      <c r="M252" s="123"/>
      <c r="N252" s="124"/>
    </row>
    <row r="253" spans="3:14" ht="23.25">
      <c r="C253" s="21"/>
      <c r="D253" s="133"/>
      <c r="G253" s="21"/>
      <c r="H253" s="133"/>
      <c r="I253" s="143"/>
      <c r="L253" s="23"/>
      <c r="M253" s="123"/>
      <c r="N253" s="124"/>
    </row>
    <row r="254" spans="3:14" ht="23.25">
      <c r="C254" s="21"/>
      <c r="D254" s="133"/>
      <c r="G254" s="21"/>
      <c r="H254" s="133"/>
      <c r="I254" s="143"/>
      <c r="L254" s="23"/>
      <c r="M254" s="123"/>
      <c r="N254" s="124"/>
    </row>
    <row r="255" spans="3:14" ht="23.25">
      <c r="C255" s="21"/>
      <c r="D255" s="133"/>
      <c r="G255" s="21"/>
      <c r="H255" s="133"/>
      <c r="I255" s="143"/>
      <c r="L255" s="23"/>
      <c r="M255" s="123"/>
      <c r="N255" s="124"/>
    </row>
    <row r="256" spans="3:14" ht="23.25">
      <c r="C256" s="21"/>
      <c r="D256" s="133"/>
      <c r="G256" s="21"/>
      <c r="H256" s="133"/>
      <c r="I256" s="143"/>
      <c r="L256" s="23"/>
      <c r="M256" s="123"/>
      <c r="N256" s="124"/>
    </row>
    <row r="257" spans="3:14" ht="23.25">
      <c r="C257" s="21"/>
      <c r="D257" s="133"/>
      <c r="G257" s="21"/>
      <c r="H257" s="133"/>
      <c r="I257" s="143"/>
      <c r="L257" s="23"/>
      <c r="M257" s="123"/>
      <c r="N257" s="124"/>
    </row>
    <row r="258" spans="3:14" ht="23.25">
      <c r="C258" s="21"/>
      <c r="D258" s="133"/>
      <c r="G258" s="21"/>
      <c r="H258" s="133"/>
      <c r="I258" s="143"/>
      <c r="L258" s="23"/>
      <c r="M258" s="123"/>
      <c r="N258" s="124"/>
    </row>
    <row r="259" spans="3:14" ht="23.25">
      <c r="C259" s="21"/>
      <c r="D259" s="133"/>
      <c r="G259" s="21"/>
      <c r="H259" s="133"/>
      <c r="I259" s="143"/>
      <c r="L259" s="23"/>
      <c r="M259" s="123"/>
      <c r="N259" s="124"/>
    </row>
    <row r="260" spans="3:14" ht="23.25">
      <c r="C260" s="21"/>
      <c r="D260" s="133"/>
      <c r="G260" s="21"/>
      <c r="H260" s="133"/>
      <c r="I260" s="143"/>
      <c r="L260" s="23"/>
      <c r="M260" s="123"/>
      <c r="N260" s="124"/>
    </row>
    <row r="261" spans="3:14" ht="23.25">
      <c r="C261" s="21"/>
      <c r="D261" s="133"/>
      <c r="G261" s="21"/>
      <c r="H261" s="133"/>
      <c r="I261" s="143"/>
      <c r="L261" s="23"/>
      <c r="M261" s="123"/>
      <c r="N261" s="124"/>
    </row>
    <row r="262" spans="3:14" ht="23.25">
      <c r="C262" s="21"/>
      <c r="D262" s="133"/>
      <c r="G262" s="21"/>
      <c r="H262" s="133"/>
      <c r="I262" s="143"/>
      <c r="L262" s="23"/>
      <c r="M262" s="123"/>
      <c r="N262" s="124"/>
    </row>
    <row r="263" spans="3:14" ht="23.25">
      <c r="C263" s="21"/>
      <c r="D263" s="133"/>
      <c r="G263" s="21"/>
      <c r="H263" s="133"/>
      <c r="I263" s="143"/>
      <c r="L263" s="23"/>
      <c r="M263" s="123"/>
      <c r="N263" s="124"/>
    </row>
    <row r="264" spans="3:14" ht="23.25">
      <c r="C264" s="21"/>
      <c r="D264" s="133"/>
      <c r="G264" s="21"/>
      <c r="H264" s="133"/>
      <c r="I264" s="143"/>
      <c r="L264" s="23"/>
      <c r="M264" s="123"/>
      <c r="N264" s="124"/>
    </row>
    <row r="265" spans="3:14" ht="23.25">
      <c r="C265" s="21"/>
      <c r="D265" s="133"/>
      <c r="G265" s="21"/>
      <c r="H265" s="133"/>
      <c r="I265" s="143"/>
      <c r="L265" s="23"/>
      <c r="M265" s="123"/>
      <c r="N265" s="124"/>
    </row>
    <row r="266" spans="3:14" ht="23.25">
      <c r="C266" s="21"/>
      <c r="D266" s="133"/>
      <c r="G266" s="21"/>
      <c r="H266" s="133"/>
      <c r="I266" s="143"/>
      <c r="L266" s="23"/>
      <c r="M266" s="123"/>
      <c r="N266" s="124"/>
    </row>
    <row r="267" spans="3:14" ht="23.25">
      <c r="C267" s="21"/>
      <c r="D267" s="133"/>
      <c r="G267" s="21"/>
      <c r="H267" s="133"/>
      <c r="I267" s="143"/>
      <c r="L267" s="23"/>
      <c r="M267" s="123"/>
      <c r="N267" s="124"/>
    </row>
    <row r="268" spans="3:14" ht="23.25">
      <c r="C268" s="21"/>
      <c r="D268" s="133"/>
      <c r="G268" s="21"/>
      <c r="H268" s="133"/>
      <c r="I268" s="143"/>
      <c r="L268" s="23"/>
      <c r="M268" s="123"/>
      <c r="N268" s="124"/>
    </row>
    <row r="269" spans="3:14" ht="23.25">
      <c r="C269" s="21"/>
      <c r="D269" s="133"/>
      <c r="G269" s="21"/>
      <c r="H269" s="133"/>
      <c r="I269" s="143"/>
      <c r="L269" s="23"/>
      <c r="M269" s="123"/>
      <c r="N269" s="124"/>
    </row>
    <row r="270" spans="3:14" ht="23.25">
      <c r="C270" s="21"/>
      <c r="D270" s="133"/>
      <c r="G270" s="21"/>
      <c r="H270" s="133"/>
      <c r="I270" s="143"/>
      <c r="L270" s="23"/>
      <c r="M270" s="123"/>
      <c r="N270" s="124"/>
    </row>
    <row r="271" spans="3:14" ht="23.25">
      <c r="C271" s="21"/>
      <c r="D271" s="133"/>
      <c r="G271" s="21"/>
      <c r="H271" s="133"/>
      <c r="I271" s="143"/>
      <c r="L271" s="23"/>
      <c r="M271" s="123"/>
      <c r="N271" s="124"/>
    </row>
    <row r="272" spans="3:14" ht="23.25">
      <c r="C272" s="21"/>
      <c r="D272" s="133"/>
      <c r="G272" s="21"/>
      <c r="H272" s="133"/>
      <c r="I272" s="143"/>
      <c r="L272" s="23"/>
      <c r="M272" s="123"/>
      <c r="N272" s="124"/>
    </row>
    <row r="273" spans="3:14" ht="23.25">
      <c r="C273" s="21"/>
      <c r="D273" s="133"/>
      <c r="G273" s="21"/>
      <c r="H273" s="133"/>
      <c r="I273" s="143"/>
      <c r="L273" s="23"/>
      <c r="M273" s="123"/>
      <c r="N273" s="124"/>
    </row>
    <row r="274" spans="3:14" ht="23.25">
      <c r="C274" s="21"/>
      <c r="D274" s="133"/>
      <c r="G274" s="21"/>
      <c r="H274" s="133"/>
      <c r="I274" s="143"/>
      <c r="L274" s="23"/>
      <c r="M274" s="123"/>
      <c r="N274" s="124"/>
    </row>
    <row r="275" spans="3:14" ht="23.25">
      <c r="C275" s="21"/>
      <c r="D275" s="133"/>
      <c r="G275" s="21"/>
      <c r="H275" s="133"/>
      <c r="I275" s="143"/>
      <c r="L275" s="23"/>
      <c r="M275" s="123"/>
      <c r="N275" s="124"/>
    </row>
    <row r="276" spans="3:14" ht="23.25">
      <c r="C276" s="21"/>
      <c r="D276" s="133"/>
      <c r="G276" s="21"/>
      <c r="H276" s="133"/>
      <c r="I276" s="143"/>
      <c r="L276" s="23"/>
      <c r="M276" s="123"/>
      <c r="N276" s="124"/>
    </row>
    <row r="277" spans="3:14" ht="23.25">
      <c r="C277" s="21"/>
      <c r="D277" s="133"/>
      <c r="G277" s="21"/>
      <c r="H277" s="133"/>
      <c r="I277" s="143"/>
      <c r="L277" s="23"/>
      <c r="M277" s="123"/>
      <c r="N277" s="124"/>
    </row>
    <row r="278" spans="3:14" ht="23.25">
      <c r="C278" s="21"/>
      <c r="D278" s="133"/>
      <c r="G278" s="21"/>
      <c r="H278" s="133"/>
      <c r="I278" s="143"/>
      <c r="L278" s="23"/>
      <c r="M278" s="123"/>
      <c r="N278" s="124"/>
    </row>
    <row r="279" spans="3:14" ht="23.25">
      <c r="C279" s="21"/>
      <c r="D279" s="133"/>
      <c r="G279" s="21"/>
      <c r="H279" s="133"/>
      <c r="I279" s="143"/>
      <c r="L279" s="23"/>
      <c r="M279" s="123"/>
      <c r="N279" s="124"/>
    </row>
    <row r="280" spans="3:14" ht="23.25">
      <c r="C280" s="21"/>
      <c r="D280" s="133"/>
      <c r="G280" s="21"/>
      <c r="H280" s="133"/>
      <c r="I280" s="143"/>
      <c r="L280" s="23"/>
      <c r="M280" s="123"/>
      <c r="N280" s="124"/>
    </row>
    <row r="281" spans="3:14" ht="23.25">
      <c r="C281" s="21"/>
      <c r="D281" s="133"/>
      <c r="G281" s="21"/>
      <c r="H281" s="133"/>
      <c r="I281" s="143"/>
      <c r="L281" s="23"/>
      <c r="M281" s="123"/>
      <c r="N281" s="124"/>
    </row>
    <row r="282" spans="3:14" ht="23.25">
      <c r="C282" s="21"/>
      <c r="D282" s="133"/>
      <c r="G282" s="21"/>
      <c r="H282" s="133"/>
      <c r="I282" s="143"/>
      <c r="L282" s="23"/>
      <c r="M282" s="123"/>
      <c r="N282" s="124"/>
    </row>
    <row r="283" spans="3:14" ht="23.25">
      <c r="C283" s="21"/>
      <c r="D283" s="133"/>
      <c r="G283" s="21"/>
      <c r="H283" s="133"/>
      <c r="I283" s="143"/>
      <c r="L283" s="23"/>
      <c r="M283" s="123"/>
      <c r="N283" s="124"/>
    </row>
    <row r="284" spans="3:14" ht="23.25">
      <c r="C284" s="21"/>
      <c r="D284" s="133"/>
      <c r="G284" s="21"/>
      <c r="H284" s="133"/>
      <c r="I284" s="143"/>
      <c r="L284" s="23"/>
      <c r="M284" s="123"/>
      <c r="N284" s="124"/>
    </row>
    <row r="285" spans="3:14" ht="23.25">
      <c r="C285" s="21"/>
      <c r="D285" s="133"/>
      <c r="G285" s="21"/>
      <c r="H285" s="133"/>
      <c r="I285" s="143"/>
      <c r="L285" s="23"/>
      <c r="M285" s="123"/>
      <c r="N285" s="124"/>
    </row>
    <row r="286" spans="3:14" ht="23.25">
      <c r="C286" s="21"/>
      <c r="D286" s="133"/>
      <c r="G286" s="21"/>
      <c r="H286" s="133"/>
      <c r="I286" s="143"/>
      <c r="L286" s="23"/>
      <c r="M286" s="123"/>
      <c r="N286" s="124"/>
    </row>
    <row r="287" spans="3:14" ht="23.25">
      <c r="C287" s="21"/>
      <c r="D287" s="133"/>
      <c r="G287" s="21"/>
      <c r="H287" s="133"/>
      <c r="I287" s="143"/>
      <c r="L287" s="23"/>
      <c r="M287" s="123"/>
      <c r="N287" s="124"/>
    </row>
    <row r="288" spans="3:14" ht="23.25">
      <c r="C288" s="21"/>
      <c r="D288" s="133"/>
      <c r="G288" s="21"/>
      <c r="H288" s="133"/>
      <c r="I288" s="143"/>
      <c r="L288" s="23"/>
      <c r="M288" s="123"/>
      <c r="N288" s="124"/>
    </row>
    <row r="289" spans="3:14" ht="23.25">
      <c r="C289" s="21"/>
      <c r="D289" s="133"/>
      <c r="G289" s="21"/>
      <c r="H289" s="133"/>
      <c r="I289" s="143"/>
      <c r="L289" s="23"/>
      <c r="M289" s="123"/>
      <c r="N289" s="124"/>
    </row>
    <row r="290" spans="3:14" ht="23.25">
      <c r="C290" s="21"/>
      <c r="D290" s="133"/>
      <c r="G290" s="21"/>
      <c r="H290" s="133"/>
      <c r="I290" s="143"/>
      <c r="L290" s="23"/>
      <c r="M290" s="123"/>
      <c r="N290" s="124"/>
    </row>
    <row r="291" spans="3:14" ht="23.25">
      <c r="C291" s="21"/>
      <c r="D291" s="133"/>
      <c r="G291" s="21"/>
      <c r="H291" s="133"/>
      <c r="I291" s="143"/>
      <c r="L291" s="23"/>
      <c r="M291" s="123"/>
      <c r="N291" s="124"/>
    </row>
    <row r="292" spans="3:14" ht="23.25">
      <c r="C292" s="21"/>
      <c r="D292" s="133"/>
      <c r="G292" s="21"/>
      <c r="H292" s="133"/>
      <c r="I292" s="143"/>
      <c r="L292" s="23"/>
      <c r="M292" s="123"/>
      <c r="N292" s="124"/>
    </row>
    <row r="293" spans="3:14" ht="23.25">
      <c r="C293" s="21"/>
      <c r="D293" s="133"/>
      <c r="G293" s="21"/>
      <c r="H293" s="133"/>
      <c r="I293" s="143"/>
      <c r="L293" s="23"/>
      <c r="M293" s="123"/>
      <c r="N293" s="124"/>
    </row>
    <row r="294" spans="3:14" ht="23.25">
      <c r="C294" s="21"/>
      <c r="D294" s="133"/>
      <c r="G294" s="21"/>
      <c r="H294" s="133"/>
      <c r="I294" s="143"/>
      <c r="L294" s="23"/>
      <c r="M294" s="123"/>
      <c r="N294" s="124"/>
    </row>
    <row r="295" spans="3:14" ht="23.25">
      <c r="C295" s="21"/>
      <c r="D295" s="133"/>
      <c r="G295" s="21"/>
      <c r="H295" s="133"/>
      <c r="I295" s="143"/>
      <c r="L295" s="23"/>
      <c r="M295" s="123"/>
      <c r="N295" s="124"/>
    </row>
    <row r="296" spans="3:14" ht="23.25">
      <c r="C296" s="21"/>
      <c r="D296" s="133"/>
      <c r="G296" s="21"/>
      <c r="H296" s="133"/>
      <c r="I296" s="143"/>
      <c r="L296" s="23"/>
      <c r="M296" s="123"/>
      <c r="N296" s="124"/>
    </row>
    <row r="297" spans="3:14" ht="23.25">
      <c r="C297" s="21"/>
      <c r="D297" s="133"/>
      <c r="G297" s="21"/>
      <c r="H297" s="133"/>
      <c r="I297" s="143"/>
      <c r="L297" s="23"/>
      <c r="M297" s="123"/>
      <c r="N297" s="124"/>
    </row>
    <row r="298" spans="3:14" ht="23.25">
      <c r="C298" s="21"/>
      <c r="D298" s="133"/>
      <c r="G298" s="21"/>
      <c r="H298" s="133"/>
      <c r="I298" s="143"/>
      <c r="L298" s="23"/>
      <c r="M298" s="123"/>
      <c r="N298" s="124"/>
    </row>
    <row r="299" spans="3:14" ht="23.25">
      <c r="C299" s="21"/>
      <c r="D299" s="133"/>
      <c r="G299" s="21"/>
      <c r="H299" s="133"/>
      <c r="I299" s="143"/>
      <c r="L299" s="23"/>
      <c r="M299" s="123"/>
      <c r="N299" s="124"/>
    </row>
    <row r="300" spans="3:14" ht="23.25">
      <c r="C300" s="21"/>
      <c r="D300" s="133"/>
      <c r="G300" s="21"/>
      <c r="H300" s="133"/>
      <c r="I300" s="143"/>
      <c r="L300" s="23"/>
      <c r="M300" s="123"/>
      <c r="N300" s="124"/>
    </row>
    <row r="301" spans="3:14" ht="23.25">
      <c r="C301" s="21"/>
      <c r="D301" s="133"/>
      <c r="G301" s="21"/>
      <c r="H301" s="133"/>
      <c r="I301" s="143"/>
      <c r="L301" s="23"/>
      <c r="M301" s="123"/>
      <c r="N301" s="124"/>
    </row>
    <row r="302" spans="3:14" ht="23.25">
      <c r="C302" s="21"/>
      <c r="D302" s="133"/>
      <c r="G302" s="21"/>
      <c r="H302" s="133"/>
      <c r="I302" s="143"/>
      <c r="L302" s="23"/>
      <c r="M302" s="123"/>
      <c r="N302" s="124"/>
    </row>
    <row r="303" spans="3:14" ht="23.25">
      <c r="C303" s="21"/>
      <c r="D303" s="133"/>
      <c r="G303" s="21"/>
      <c r="H303" s="133"/>
      <c r="I303" s="143"/>
      <c r="L303" s="23"/>
      <c r="M303" s="123"/>
      <c r="N303" s="124"/>
    </row>
    <row r="304" spans="3:14" ht="23.25">
      <c r="C304" s="21"/>
      <c r="D304" s="133"/>
      <c r="G304" s="21"/>
      <c r="H304" s="133"/>
      <c r="I304" s="143"/>
      <c r="L304" s="23"/>
      <c r="M304" s="123"/>
      <c r="N304" s="124"/>
    </row>
    <row r="305" spans="3:14" ht="23.25">
      <c r="C305" s="21"/>
      <c r="D305" s="133"/>
      <c r="G305" s="21"/>
      <c r="H305" s="133"/>
      <c r="I305" s="143"/>
      <c r="L305" s="23"/>
      <c r="M305" s="123"/>
      <c r="N305" s="124"/>
    </row>
    <row r="306" spans="3:14" ht="23.25">
      <c r="C306" s="21"/>
      <c r="D306" s="133"/>
      <c r="G306" s="21"/>
      <c r="H306" s="133"/>
      <c r="I306" s="143"/>
      <c r="L306" s="23"/>
      <c r="M306" s="123"/>
      <c r="N306" s="124"/>
    </row>
    <row r="307" spans="3:14" ht="23.25">
      <c r="C307" s="21"/>
      <c r="D307" s="133"/>
      <c r="G307" s="21"/>
      <c r="H307" s="133"/>
      <c r="I307" s="143"/>
      <c r="L307" s="23"/>
      <c r="M307" s="123"/>
      <c r="N307" s="124"/>
    </row>
    <row r="308" spans="3:14" ht="23.25">
      <c r="C308" s="21"/>
      <c r="D308" s="133"/>
      <c r="G308" s="21"/>
      <c r="H308" s="133"/>
      <c r="I308" s="143"/>
      <c r="L308" s="23"/>
      <c r="M308" s="123"/>
      <c r="N308" s="124"/>
    </row>
    <row r="309" spans="3:14" ht="23.25">
      <c r="C309" s="21"/>
      <c r="D309" s="133"/>
      <c r="G309" s="21"/>
      <c r="H309" s="133"/>
      <c r="I309" s="143"/>
      <c r="L309" s="23"/>
      <c r="M309" s="123"/>
      <c r="N309" s="124"/>
    </row>
    <row r="310" spans="3:14" ht="23.25">
      <c r="C310" s="21"/>
      <c r="D310" s="133"/>
      <c r="G310" s="21"/>
      <c r="H310" s="133"/>
      <c r="I310" s="143"/>
      <c r="L310" s="23"/>
      <c r="M310" s="123"/>
      <c r="N310" s="124"/>
    </row>
    <row r="311" spans="3:14" ht="23.25">
      <c r="C311" s="21"/>
      <c r="D311" s="133"/>
      <c r="G311" s="21"/>
      <c r="H311" s="133"/>
      <c r="I311" s="143"/>
      <c r="L311" s="23"/>
      <c r="M311" s="123"/>
      <c r="N311" s="124"/>
    </row>
    <row r="312" spans="3:14" ht="23.25">
      <c r="C312" s="21"/>
      <c r="D312" s="133"/>
      <c r="G312" s="21"/>
      <c r="H312" s="133"/>
      <c r="I312" s="143"/>
      <c r="L312" s="23"/>
      <c r="M312" s="123"/>
      <c r="N312" s="124"/>
    </row>
    <row r="313" spans="3:14" ht="23.25">
      <c r="C313" s="21"/>
      <c r="D313" s="133"/>
      <c r="G313" s="21"/>
      <c r="H313" s="133"/>
      <c r="I313" s="143"/>
      <c r="L313" s="23"/>
      <c r="M313" s="123"/>
      <c r="N313" s="124"/>
    </row>
    <row r="314" spans="3:14" ht="23.25">
      <c r="C314" s="21"/>
      <c r="D314" s="133"/>
      <c r="G314" s="21"/>
      <c r="H314" s="133"/>
      <c r="I314" s="143"/>
      <c r="L314" s="23"/>
      <c r="M314" s="123"/>
      <c r="N314" s="124"/>
    </row>
    <row r="315" spans="3:14" ht="23.25">
      <c r="C315" s="21"/>
      <c r="D315" s="133"/>
      <c r="G315" s="21"/>
      <c r="H315" s="133"/>
      <c r="I315" s="143"/>
      <c r="L315" s="23"/>
      <c r="M315" s="123"/>
      <c r="N315" s="124"/>
    </row>
    <row r="316" spans="3:14" ht="23.25">
      <c r="C316" s="21"/>
      <c r="D316" s="133"/>
      <c r="G316" s="21"/>
      <c r="H316" s="133"/>
      <c r="I316" s="143"/>
      <c r="L316" s="23"/>
      <c r="M316" s="123"/>
      <c r="N316" s="124"/>
    </row>
    <row r="317" spans="3:14" ht="23.25">
      <c r="C317" s="21"/>
      <c r="D317" s="133"/>
      <c r="G317" s="21"/>
      <c r="H317" s="133"/>
      <c r="I317" s="143"/>
      <c r="L317" s="23"/>
      <c r="M317" s="123"/>
      <c r="N317" s="124"/>
    </row>
    <row r="318" spans="3:14" ht="23.25">
      <c r="C318" s="21"/>
      <c r="D318" s="133"/>
      <c r="G318" s="21"/>
      <c r="H318" s="133"/>
      <c r="I318" s="143"/>
      <c r="L318" s="23"/>
      <c r="M318" s="123"/>
      <c r="N318" s="124"/>
    </row>
    <row r="319" spans="3:14" ht="23.25">
      <c r="C319" s="21"/>
      <c r="D319" s="133"/>
      <c r="G319" s="21"/>
      <c r="H319" s="133"/>
      <c r="I319" s="143"/>
      <c r="L319" s="23"/>
      <c r="M319" s="123"/>
      <c r="N319" s="124"/>
    </row>
    <row r="320" spans="3:14" ht="23.25">
      <c r="C320" s="21"/>
      <c r="D320" s="133"/>
      <c r="G320" s="21"/>
      <c r="H320" s="133"/>
      <c r="I320" s="143"/>
      <c r="L320" s="23"/>
      <c r="M320" s="123"/>
      <c r="N320" s="124"/>
    </row>
    <row r="321" spans="3:14" ht="23.25">
      <c r="C321" s="21"/>
      <c r="D321" s="133"/>
      <c r="G321" s="21"/>
      <c r="H321" s="133"/>
      <c r="I321" s="143"/>
      <c r="L321" s="23"/>
      <c r="M321" s="123"/>
      <c r="N321" s="124"/>
    </row>
    <row r="322" spans="3:14" ht="23.25">
      <c r="C322" s="21"/>
      <c r="D322" s="133"/>
      <c r="G322" s="21"/>
      <c r="H322" s="133"/>
      <c r="I322" s="143"/>
      <c r="L322" s="23"/>
      <c r="M322" s="123"/>
      <c r="N322" s="124"/>
    </row>
    <row r="323" spans="3:14" ht="23.25">
      <c r="C323" s="21"/>
      <c r="D323" s="133"/>
      <c r="G323" s="21"/>
      <c r="H323" s="133"/>
      <c r="I323" s="143"/>
      <c r="L323" s="23"/>
      <c r="M323" s="123"/>
      <c r="N323" s="124"/>
    </row>
    <row r="324" spans="3:14" ht="23.25">
      <c r="C324" s="21"/>
      <c r="D324" s="133"/>
      <c r="G324" s="21"/>
      <c r="H324" s="133"/>
      <c r="I324" s="143"/>
      <c r="L324" s="23"/>
      <c r="M324" s="123"/>
      <c r="N324" s="124"/>
    </row>
    <row r="325" spans="3:14" ht="23.25">
      <c r="C325" s="21"/>
      <c r="D325" s="133"/>
      <c r="G325" s="21"/>
      <c r="H325" s="133"/>
      <c r="I325" s="143"/>
      <c r="L325" s="23"/>
      <c r="M325" s="123"/>
      <c r="N325" s="124"/>
    </row>
    <row r="326" spans="3:14" ht="23.25">
      <c r="C326" s="21"/>
      <c r="D326" s="133"/>
      <c r="G326" s="21"/>
      <c r="H326" s="133"/>
      <c r="I326" s="143"/>
      <c r="L326" s="23"/>
      <c r="M326" s="123"/>
      <c r="N326" s="124"/>
    </row>
    <row r="327" spans="3:14" ht="23.25">
      <c r="C327" s="21"/>
      <c r="D327" s="133"/>
      <c r="G327" s="21"/>
      <c r="H327" s="133"/>
      <c r="I327" s="143"/>
      <c r="L327" s="23"/>
      <c r="M327" s="123"/>
      <c r="N327" s="124"/>
    </row>
    <row r="328" spans="3:14" ht="23.25">
      <c r="C328" s="21"/>
      <c r="D328" s="133"/>
      <c r="G328" s="21"/>
      <c r="H328" s="133"/>
      <c r="I328" s="143"/>
      <c r="L328" s="23"/>
      <c r="M328" s="123"/>
      <c r="N328" s="124"/>
    </row>
    <row r="329" spans="3:14" ht="23.25">
      <c r="C329" s="21"/>
      <c r="D329" s="133"/>
      <c r="G329" s="21"/>
      <c r="H329" s="133"/>
      <c r="I329" s="143"/>
      <c r="L329" s="23"/>
      <c r="M329" s="123"/>
      <c r="N329" s="124"/>
    </row>
    <row r="330" spans="3:14" ht="23.25">
      <c r="C330" s="21"/>
      <c r="D330" s="133"/>
      <c r="G330" s="21"/>
      <c r="H330" s="133"/>
      <c r="I330" s="143"/>
      <c r="L330" s="23"/>
      <c r="M330" s="123"/>
      <c r="N330" s="124"/>
    </row>
    <row r="331" spans="3:14" ht="23.25">
      <c r="C331" s="21"/>
      <c r="D331" s="133"/>
      <c r="G331" s="21"/>
      <c r="H331" s="133"/>
      <c r="I331" s="143"/>
      <c r="L331" s="23"/>
      <c r="M331" s="123"/>
      <c r="N331" s="124"/>
    </row>
    <row r="332" spans="3:14" ht="23.25">
      <c r="C332" s="21"/>
      <c r="D332" s="133"/>
      <c r="G332" s="21"/>
      <c r="H332" s="133"/>
      <c r="I332" s="143"/>
      <c r="L332" s="23"/>
      <c r="M332" s="123"/>
      <c r="N332" s="124"/>
    </row>
    <row r="333" spans="3:14" ht="23.25">
      <c r="C333" s="21"/>
      <c r="D333" s="133"/>
      <c r="G333" s="21"/>
      <c r="H333" s="133"/>
      <c r="I333" s="143"/>
      <c r="L333" s="23"/>
      <c r="M333" s="123"/>
      <c r="N333" s="124"/>
    </row>
    <row r="334" spans="3:14" ht="23.25">
      <c r="C334" s="21"/>
      <c r="D334" s="133"/>
      <c r="G334" s="21"/>
      <c r="H334" s="133"/>
      <c r="I334" s="143"/>
      <c r="L334" s="23"/>
      <c r="M334" s="123"/>
      <c r="N334" s="124"/>
    </row>
    <row r="335" spans="3:14" ht="23.25">
      <c r="C335" s="21"/>
      <c r="D335" s="133"/>
      <c r="G335" s="21"/>
      <c r="H335" s="133"/>
      <c r="I335" s="143"/>
      <c r="L335" s="23"/>
      <c r="M335" s="123"/>
      <c r="N335" s="124"/>
    </row>
    <row r="336" spans="3:14" ht="23.25">
      <c r="C336" s="21"/>
      <c r="D336" s="133"/>
      <c r="G336" s="21"/>
      <c r="H336" s="133"/>
      <c r="I336" s="143"/>
      <c r="L336" s="23"/>
      <c r="M336" s="123"/>
      <c r="N336" s="124"/>
    </row>
    <row r="337" spans="3:14" ht="23.25">
      <c r="C337" s="21"/>
      <c r="D337" s="133"/>
      <c r="G337" s="21"/>
      <c r="H337" s="133"/>
      <c r="I337" s="143"/>
      <c r="L337" s="23"/>
      <c r="M337" s="123"/>
      <c r="N337" s="124"/>
    </row>
    <row r="338" spans="3:14" ht="23.25">
      <c r="C338" s="21"/>
      <c r="D338" s="133"/>
      <c r="G338" s="21"/>
      <c r="H338" s="133"/>
      <c r="I338" s="143"/>
      <c r="L338" s="23"/>
      <c r="M338" s="123"/>
      <c r="N338" s="124"/>
    </row>
    <row r="339" spans="3:14" ht="23.25">
      <c r="C339" s="21"/>
      <c r="D339" s="133"/>
      <c r="G339" s="21"/>
      <c r="H339" s="133"/>
      <c r="I339" s="143"/>
      <c r="L339" s="23"/>
      <c r="M339" s="123"/>
      <c r="N339" s="124"/>
    </row>
    <row r="340" spans="3:14" ht="23.25">
      <c r="C340" s="21"/>
      <c r="D340" s="133"/>
      <c r="G340" s="21"/>
      <c r="H340" s="133"/>
      <c r="I340" s="143"/>
      <c r="L340" s="23"/>
      <c r="M340" s="123"/>
      <c r="N340" s="124"/>
    </row>
    <row r="341" spans="3:14" ht="23.25">
      <c r="C341" s="21"/>
      <c r="D341" s="133"/>
      <c r="G341" s="21"/>
      <c r="H341" s="133"/>
      <c r="I341" s="143"/>
      <c r="L341" s="23"/>
      <c r="M341" s="123"/>
      <c r="N341" s="124"/>
    </row>
    <row r="342" spans="3:14" ht="23.25">
      <c r="C342" s="21"/>
      <c r="D342" s="133"/>
      <c r="G342" s="21"/>
      <c r="H342" s="133"/>
      <c r="I342" s="143"/>
      <c r="L342" s="23"/>
      <c r="M342" s="123"/>
      <c r="N342" s="124"/>
    </row>
    <row r="343" spans="3:14" ht="23.25">
      <c r="C343" s="21"/>
      <c r="D343" s="133"/>
      <c r="G343" s="21"/>
      <c r="H343" s="133"/>
      <c r="I343" s="143"/>
      <c r="L343" s="23"/>
      <c r="M343" s="123"/>
      <c r="N343" s="124"/>
    </row>
    <row r="344" spans="3:14" ht="23.25">
      <c r="C344" s="21"/>
      <c r="D344" s="133"/>
      <c r="G344" s="21"/>
      <c r="H344" s="133"/>
      <c r="I344" s="143"/>
      <c r="L344" s="23"/>
      <c r="M344" s="123"/>
      <c r="N344" s="124"/>
    </row>
    <row r="345" spans="3:14" ht="23.25">
      <c r="C345" s="21"/>
      <c r="D345" s="133"/>
      <c r="G345" s="21"/>
      <c r="H345" s="133"/>
      <c r="I345" s="143"/>
      <c r="L345" s="23"/>
      <c r="M345" s="123"/>
      <c r="N345" s="124"/>
    </row>
    <row r="346" spans="3:14" ht="23.25">
      <c r="C346" s="21"/>
      <c r="D346" s="133"/>
      <c r="G346" s="21"/>
      <c r="H346" s="133"/>
      <c r="I346" s="143"/>
      <c r="L346" s="23"/>
      <c r="M346" s="123"/>
      <c r="N346" s="124"/>
    </row>
    <row r="347" spans="3:14" ht="23.25">
      <c r="C347" s="21"/>
      <c r="D347" s="133"/>
      <c r="G347" s="21"/>
      <c r="H347" s="133"/>
      <c r="I347" s="143"/>
      <c r="L347" s="23"/>
      <c r="M347" s="123"/>
      <c r="N347" s="124"/>
    </row>
    <row r="348" spans="3:14" ht="23.25">
      <c r="C348" s="21"/>
      <c r="D348" s="133"/>
      <c r="G348" s="21"/>
      <c r="H348" s="133"/>
      <c r="I348" s="143"/>
      <c r="L348" s="23"/>
      <c r="M348" s="123"/>
      <c r="N348" s="124"/>
    </row>
    <row r="349" spans="3:14" ht="23.25">
      <c r="C349" s="21"/>
      <c r="D349" s="133"/>
      <c r="G349" s="21"/>
      <c r="H349" s="133"/>
      <c r="I349" s="143"/>
      <c r="L349" s="23"/>
      <c r="M349" s="123"/>
      <c r="N349" s="124"/>
    </row>
    <row r="350" spans="3:14" ht="23.25">
      <c r="C350" s="21"/>
      <c r="D350" s="133"/>
      <c r="G350" s="21"/>
      <c r="H350" s="133"/>
      <c r="I350" s="143"/>
      <c r="L350" s="23"/>
      <c r="M350" s="123"/>
      <c r="N350" s="124"/>
    </row>
    <row r="351" spans="3:14" ht="23.25">
      <c r="C351" s="21"/>
      <c r="D351" s="133"/>
      <c r="G351" s="21"/>
      <c r="H351" s="133"/>
      <c r="I351" s="143"/>
      <c r="L351" s="23"/>
      <c r="M351" s="123"/>
      <c r="N351" s="124"/>
    </row>
    <row r="352" spans="3:14" ht="23.25">
      <c r="C352" s="21"/>
      <c r="D352" s="133"/>
      <c r="G352" s="21"/>
      <c r="H352" s="133"/>
      <c r="I352" s="143"/>
      <c r="L352" s="23"/>
      <c r="M352" s="123"/>
      <c r="N352" s="124"/>
    </row>
    <row r="353" spans="3:14" ht="23.25">
      <c r="C353" s="21"/>
      <c r="D353" s="133"/>
      <c r="G353" s="21"/>
      <c r="H353" s="133"/>
      <c r="I353" s="143"/>
      <c r="L353" s="23"/>
      <c r="M353" s="123"/>
      <c r="N353" s="124"/>
    </row>
    <row r="354" spans="3:14" ht="23.25">
      <c r="C354" s="21"/>
      <c r="D354" s="133"/>
      <c r="G354" s="21"/>
      <c r="H354" s="133"/>
      <c r="I354" s="143"/>
      <c r="L354" s="23"/>
      <c r="M354" s="123"/>
      <c r="N354" s="124"/>
    </row>
    <row r="355" spans="3:14" ht="23.25">
      <c r="C355" s="21"/>
      <c r="D355" s="133"/>
      <c r="G355" s="21"/>
      <c r="H355" s="133"/>
      <c r="I355" s="143"/>
      <c r="L355" s="23"/>
      <c r="M355" s="123"/>
      <c r="N355" s="124"/>
    </row>
    <row r="356" spans="3:14" ht="23.25">
      <c r="C356" s="21"/>
      <c r="D356" s="133"/>
      <c r="G356" s="21"/>
      <c r="H356" s="133"/>
      <c r="I356" s="143"/>
      <c r="L356" s="23"/>
      <c r="M356" s="123"/>
      <c r="N356" s="124"/>
    </row>
    <row r="357" spans="3:14" ht="23.25">
      <c r="C357" s="21"/>
      <c r="D357" s="133"/>
      <c r="G357" s="21"/>
      <c r="H357" s="133"/>
      <c r="I357" s="143"/>
      <c r="L357" s="23"/>
      <c r="M357" s="123"/>
      <c r="N357" s="124"/>
    </row>
    <row r="358" spans="3:13" ht="23.25">
      <c r="C358" s="21"/>
      <c r="D358" s="133"/>
      <c r="G358" s="21"/>
      <c r="H358" s="133"/>
      <c r="I358" s="143"/>
      <c r="L358" s="23"/>
      <c r="M358" s="27"/>
    </row>
    <row r="359" spans="3:13" ht="23.25">
      <c r="C359" s="21"/>
      <c r="D359" s="133"/>
      <c r="G359" s="21"/>
      <c r="H359" s="133"/>
      <c r="I359" s="143"/>
      <c r="L359" s="23"/>
      <c r="M359" s="27"/>
    </row>
    <row r="360" spans="3:13" ht="23.25">
      <c r="C360" s="21"/>
      <c r="D360" s="133"/>
      <c r="G360" s="21"/>
      <c r="H360" s="133"/>
      <c r="I360" s="143"/>
      <c r="L360" s="23"/>
      <c r="M360" s="27"/>
    </row>
    <row r="361" spans="3:13" ht="23.25">
      <c r="C361" s="21"/>
      <c r="D361" s="133"/>
      <c r="G361" s="21"/>
      <c r="H361" s="133"/>
      <c r="I361" s="143"/>
      <c r="L361" s="23"/>
      <c r="M361" s="27"/>
    </row>
    <row r="362" spans="3:13" ht="23.25">
      <c r="C362" s="21"/>
      <c r="D362" s="133"/>
      <c r="G362" s="21"/>
      <c r="H362" s="133"/>
      <c r="I362" s="143"/>
      <c r="L362" s="23"/>
      <c r="M362" s="27"/>
    </row>
    <row r="363" spans="3:13" ht="23.25">
      <c r="C363" s="21"/>
      <c r="D363" s="133"/>
      <c r="G363" s="21"/>
      <c r="H363" s="133"/>
      <c r="I363" s="143"/>
      <c r="L363" s="23"/>
      <c r="M363" s="27"/>
    </row>
    <row r="364" spans="3:13" ht="23.25">
      <c r="C364" s="21"/>
      <c r="D364" s="133"/>
      <c r="G364" s="21"/>
      <c r="H364" s="133"/>
      <c r="I364" s="143"/>
      <c r="L364" s="23"/>
      <c r="M364" s="27"/>
    </row>
    <row r="365" spans="3:13" ht="23.25">
      <c r="C365" s="21"/>
      <c r="D365" s="133"/>
      <c r="G365" s="21"/>
      <c r="H365" s="133"/>
      <c r="I365" s="143"/>
      <c r="L365" s="23"/>
      <c r="M365" s="27"/>
    </row>
    <row r="366" spans="3:13" ht="23.25">
      <c r="C366" s="21"/>
      <c r="D366" s="133"/>
      <c r="G366" s="21"/>
      <c r="H366" s="133"/>
      <c r="I366" s="143"/>
      <c r="L366" s="23"/>
      <c r="M366" s="27"/>
    </row>
    <row r="367" spans="3:13" ht="23.25">
      <c r="C367" s="21"/>
      <c r="D367" s="133"/>
      <c r="G367" s="21"/>
      <c r="H367" s="133"/>
      <c r="I367" s="143"/>
      <c r="L367" s="23"/>
      <c r="M367" s="27"/>
    </row>
    <row r="368" spans="3:13" ht="23.25">
      <c r="C368" s="21"/>
      <c r="D368" s="133"/>
      <c r="G368" s="21"/>
      <c r="H368" s="133"/>
      <c r="I368" s="143"/>
      <c r="L368" s="23"/>
      <c r="M368" s="27"/>
    </row>
    <row r="369" spans="3:13" ht="23.25">
      <c r="C369" s="21"/>
      <c r="D369" s="133"/>
      <c r="G369" s="21"/>
      <c r="H369" s="133"/>
      <c r="I369" s="143"/>
      <c r="L369" s="23"/>
      <c r="M369" s="27"/>
    </row>
    <row r="370" spans="3:13" ht="23.25">
      <c r="C370" s="21"/>
      <c r="D370" s="133"/>
      <c r="G370" s="21"/>
      <c r="H370" s="133"/>
      <c r="I370" s="143"/>
      <c r="L370" s="23"/>
      <c r="M370" s="27"/>
    </row>
    <row r="371" spans="3:13" ht="23.25">
      <c r="C371" s="21"/>
      <c r="D371" s="133"/>
      <c r="G371" s="21"/>
      <c r="H371" s="133"/>
      <c r="I371" s="143"/>
      <c r="L371" s="23"/>
      <c r="M371" s="27"/>
    </row>
    <row r="372" spans="3:13" ht="23.25">
      <c r="C372" s="21"/>
      <c r="D372" s="133"/>
      <c r="G372" s="21"/>
      <c r="H372" s="133"/>
      <c r="I372" s="143"/>
      <c r="L372" s="23"/>
      <c r="M372" s="27"/>
    </row>
    <row r="373" spans="3:13" ht="23.25">
      <c r="C373" s="21"/>
      <c r="D373" s="133"/>
      <c r="G373" s="21"/>
      <c r="H373" s="133"/>
      <c r="I373" s="143"/>
      <c r="L373" s="23"/>
      <c r="M373" s="27"/>
    </row>
    <row r="374" spans="3:13" ht="23.25">
      <c r="C374" s="21"/>
      <c r="D374" s="133"/>
      <c r="G374" s="21"/>
      <c r="H374" s="133"/>
      <c r="I374" s="143"/>
      <c r="L374" s="23"/>
      <c r="M374" s="27"/>
    </row>
    <row r="375" spans="3:13" ht="23.25">
      <c r="C375" s="21"/>
      <c r="D375" s="133"/>
      <c r="G375" s="21"/>
      <c r="H375" s="133"/>
      <c r="I375" s="143"/>
      <c r="L375" s="23"/>
      <c r="M375" s="27"/>
    </row>
    <row r="376" spans="3:13" ht="23.25">
      <c r="C376" s="21"/>
      <c r="D376" s="133"/>
      <c r="G376" s="21"/>
      <c r="H376" s="133"/>
      <c r="I376" s="143"/>
      <c r="L376" s="23"/>
      <c r="M376" s="27"/>
    </row>
    <row r="377" spans="3:13" ht="23.25">
      <c r="C377" s="21"/>
      <c r="D377" s="133"/>
      <c r="G377" s="21"/>
      <c r="H377" s="133"/>
      <c r="I377" s="143"/>
      <c r="L377" s="23"/>
      <c r="M377" s="27"/>
    </row>
    <row r="378" spans="3:13" ht="23.25">
      <c r="C378" s="21"/>
      <c r="D378" s="133"/>
      <c r="G378" s="21"/>
      <c r="H378" s="133"/>
      <c r="I378" s="143"/>
      <c r="L378" s="23"/>
      <c r="M378" s="27"/>
    </row>
    <row r="379" spans="3:13" ht="23.25">
      <c r="C379" s="21"/>
      <c r="D379" s="133"/>
      <c r="G379" s="21"/>
      <c r="H379" s="133"/>
      <c r="I379" s="143"/>
      <c r="L379" s="23"/>
      <c r="M379" s="27"/>
    </row>
    <row r="380" spans="3:13" ht="23.25">
      <c r="C380" s="21"/>
      <c r="D380" s="133"/>
      <c r="G380" s="21"/>
      <c r="H380" s="133"/>
      <c r="I380" s="143"/>
      <c r="L380" s="23"/>
      <c r="M380" s="27"/>
    </row>
    <row r="381" spans="3:13" ht="23.25">
      <c r="C381" s="21"/>
      <c r="D381" s="133"/>
      <c r="G381" s="21"/>
      <c r="H381" s="133"/>
      <c r="I381" s="143"/>
      <c r="L381" s="23"/>
      <c r="M381" s="27"/>
    </row>
    <row r="382" spans="3:13" ht="23.25">
      <c r="C382" s="21"/>
      <c r="D382" s="133"/>
      <c r="G382" s="21"/>
      <c r="H382" s="133"/>
      <c r="I382" s="143"/>
      <c r="L382" s="23"/>
      <c r="M382" s="27"/>
    </row>
    <row r="383" spans="3:13" ht="23.25">
      <c r="C383" s="21"/>
      <c r="D383" s="133"/>
      <c r="G383" s="21"/>
      <c r="H383" s="133"/>
      <c r="I383" s="143"/>
      <c r="L383" s="23"/>
      <c r="M383" s="27"/>
    </row>
    <row r="384" spans="3:13" ht="23.25">
      <c r="C384" s="21"/>
      <c r="D384" s="133"/>
      <c r="G384" s="21"/>
      <c r="H384" s="133"/>
      <c r="I384" s="143"/>
      <c r="L384" s="23"/>
      <c r="M384" s="27"/>
    </row>
    <row r="385" spans="3:13" ht="23.25">
      <c r="C385" s="21"/>
      <c r="D385" s="133"/>
      <c r="G385" s="21"/>
      <c r="H385" s="133"/>
      <c r="I385" s="143"/>
      <c r="L385" s="23"/>
      <c r="M385" s="27"/>
    </row>
    <row r="386" spans="3:13" ht="23.25">
      <c r="C386" s="21"/>
      <c r="D386" s="133"/>
      <c r="G386" s="21"/>
      <c r="H386" s="133"/>
      <c r="I386" s="143"/>
      <c r="L386" s="23"/>
      <c r="M386" s="27"/>
    </row>
    <row r="387" spans="3:13" ht="23.25">
      <c r="C387" s="21"/>
      <c r="D387" s="133"/>
      <c r="G387" s="21"/>
      <c r="H387" s="133"/>
      <c r="I387" s="143"/>
      <c r="L387" s="23"/>
      <c r="M387" s="27"/>
    </row>
    <row r="388" spans="3:13" ht="23.25">
      <c r="C388" s="21"/>
      <c r="D388" s="133"/>
      <c r="G388" s="21"/>
      <c r="H388" s="133"/>
      <c r="I388" s="143"/>
      <c r="L388" s="23"/>
      <c r="M388" s="27"/>
    </row>
    <row r="389" spans="3:13" ht="23.25">
      <c r="C389" s="21"/>
      <c r="D389" s="133"/>
      <c r="G389" s="21"/>
      <c r="H389" s="133"/>
      <c r="I389" s="143"/>
      <c r="L389" s="23"/>
      <c r="M389" s="27"/>
    </row>
    <row r="390" spans="3:13" ht="23.25">
      <c r="C390" s="21"/>
      <c r="D390" s="133"/>
      <c r="G390" s="21"/>
      <c r="H390" s="133"/>
      <c r="I390" s="143"/>
      <c r="L390" s="23"/>
      <c r="M390" s="27"/>
    </row>
    <row r="391" spans="3:13" ht="23.25">
      <c r="C391" s="21"/>
      <c r="D391" s="133"/>
      <c r="G391" s="21"/>
      <c r="H391" s="133"/>
      <c r="I391" s="143"/>
      <c r="L391" s="23"/>
      <c r="M391" s="27"/>
    </row>
    <row r="392" spans="3:13" ht="23.25">
      <c r="C392" s="21"/>
      <c r="D392" s="133"/>
      <c r="G392" s="21"/>
      <c r="H392" s="133"/>
      <c r="I392" s="143"/>
      <c r="L392" s="23"/>
      <c r="M392" s="27"/>
    </row>
    <row r="393" spans="3:13" ht="23.25">
      <c r="C393" s="21"/>
      <c r="D393" s="133"/>
      <c r="G393" s="21"/>
      <c r="H393" s="133"/>
      <c r="I393" s="143"/>
      <c r="L393" s="23"/>
      <c r="M393" s="27"/>
    </row>
    <row r="394" spans="3:13" ht="23.25">
      <c r="C394" s="21"/>
      <c r="D394" s="133"/>
      <c r="G394" s="21"/>
      <c r="H394" s="133"/>
      <c r="I394" s="143"/>
      <c r="L394" s="23"/>
      <c r="M394" s="27"/>
    </row>
    <row r="395" spans="3:13" ht="23.25">
      <c r="C395" s="21"/>
      <c r="D395" s="133"/>
      <c r="G395" s="21"/>
      <c r="H395" s="133"/>
      <c r="I395" s="143"/>
      <c r="L395" s="23"/>
      <c r="M395" s="27"/>
    </row>
    <row r="396" spans="3:13" ht="23.25">
      <c r="C396" s="21"/>
      <c r="D396" s="133"/>
      <c r="G396" s="21"/>
      <c r="H396" s="133"/>
      <c r="I396" s="143"/>
      <c r="L396" s="23"/>
      <c r="M396" s="27"/>
    </row>
    <row r="397" spans="3:13" ht="23.25">
      <c r="C397" s="21"/>
      <c r="D397" s="133"/>
      <c r="G397" s="21"/>
      <c r="H397" s="133"/>
      <c r="I397" s="143"/>
      <c r="L397" s="23"/>
      <c r="M397" s="27"/>
    </row>
    <row r="398" spans="3:13" ht="23.25">
      <c r="C398" s="21"/>
      <c r="D398" s="133"/>
      <c r="G398" s="21"/>
      <c r="H398" s="133"/>
      <c r="I398" s="143"/>
      <c r="L398" s="23"/>
      <c r="M398" s="27"/>
    </row>
    <row r="399" spans="3:13" ht="23.25">
      <c r="C399" s="21"/>
      <c r="D399" s="133"/>
      <c r="G399" s="21"/>
      <c r="H399" s="133"/>
      <c r="I399" s="143"/>
      <c r="L399" s="23"/>
      <c r="M399" s="27"/>
    </row>
    <row r="400" spans="3:13" ht="23.25">
      <c r="C400" s="21"/>
      <c r="D400" s="133"/>
      <c r="G400" s="21"/>
      <c r="H400" s="133"/>
      <c r="I400" s="143"/>
      <c r="L400" s="23"/>
      <c r="M400" s="27"/>
    </row>
    <row r="401" spans="3:13" ht="23.25">
      <c r="C401" s="21"/>
      <c r="D401" s="133"/>
      <c r="G401" s="21"/>
      <c r="H401" s="133"/>
      <c r="I401" s="143"/>
      <c r="L401" s="23"/>
      <c r="M401" s="27"/>
    </row>
    <row r="402" spans="3:13" ht="23.25">
      <c r="C402" s="21"/>
      <c r="D402" s="133"/>
      <c r="G402" s="21"/>
      <c r="H402" s="133"/>
      <c r="I402" s="143"/>
      <c r="L402" s="23"/>
      <c r="M402" s="27"/>
    </row>
    <row r="403" spans="3:13" ht="23.25">
      <c r="C403" s="21"/>
      <c r="D403" s="133"/>
      <c r="G403" s="21"/>
      <c r="H403" s="133"/>
      <c r="I403" s="143"/>
      <c r="L403" s="23"/>
      <c r="M403" s="27"/>
    </row>
    <row r="404" spans="3:13" ht="23.25">
      <c r="C404" s="21"/>
      <c r="D404" s="133"/>
      <c r="G404" s="21"/>
      <c r="H404" s="133"/>
      <c r="I404" s="143"/>
      <c r="L404" s="23"/>
      <c r="M404" s="27"/>
    </row>
    <row r="405" spans="12:13" ht="23.25">
      <c r="L405" s="23"/>
      <c r="M405" s="27"/>
    </row>
    <row r="406" spans="12:13" ht="23.25">
      <c r="L406" s="23"/>
      <c r="M406" s="27"/>
    </row>
    <row r="407" spans="12:13" ht="23.25">
      <c r="L407" s="23"/>
      <c r="M407" s="27"/>
    </row>
    <row r="408" spans="12:13" ht="23.25">
      <c r="L408" s="23"/>
      <c r="M408" s="27"/>
    </row>
    <row r="409" spans="12:13" ht="23.25">
      <c r="L409" s="23"/>
      <c r="M409" s="27"/>
    </row>
    <row r="410" spans="12:13" ht="23.25">
      <c r="L410" s="23"/>
      <c r="M410" s="27"/>
    </row>
    <row r="411" spans="12:13" ht="23.25">
      <c r="L411" s="23"/>
      <c r="M411" s="27"/>
    </row>
    <row r="412" spans="12:13" ht="23.25">
      <c r="L412" s="23"/>
      <c r="M412" s="27"/>
    </row>
    <row r="413" spans="12:13" ht="23.25">
      <c r="L413" s="23"/>
      <c r="M413" s="27"/>
    </row>
    <row r="414" spans="12:13" ht="23.25">
      <c r="L414" s="23"/>
      <c r="M414" s="27"/>
    </row>
    <row r="415" spans="12:13" ht="23.25">
      <c r="L415" s="23"/>
      <c r="M415" s="27"/>
    </row>
    <row r="416" spans="12:13" ht="23.25">
      <c r="L416" s="23"/>
      <c r="M416" s="27"/>
    </row>
    <row r="417" spans="12:13" ht="23.25">
      <c r="L417" s="23"/>
      <c r="M417" s="27"/>
    </row>
    <row r="418" spans="12:13" ht="23.25">
      <c r="L418" s="23"/>
      <c r="M418" s="27"/>
    </row>
    <row r="419" spans="12:13" ht="23.25">
      <c r="L419" s="23"/>
      <c r="M419" s="27"/>
    </row>
    <row r="420" spans="12:13" ht="23.25">
      <c r="L420" s="23"/>
      <c r="M420" s="27"/>
    </row>
    <row r="421" spans="12:13" ht="23.25">
      <c r="L421" s="23"/>
      <c r="M421" s="27"/>
    </row>
    <row r="422" spans="12:13" ht="23.25">
      <c r="L422" s="23"/>
      <c r="M422" s="27"/>
    </row>
    <row r="423" spans="12:13" ht="23.25">
      <c r="L423" s="23"/>
      <c r="M423" s="27"/>
    </row>
    <row r="424" spans="12:13" ht="23.25">
      <c r="L424" s="23"/>
      <c r="M424" s="27"/>
    </row>
    <row r="425" spans="12:13" ht="23.25">
      <c r="L425" s="23"/>
      <c r="M425" s="27"/>
    </row>
    <row r="426" spans="12:13" ht="23.25">
      <c r="L426" s="23"/>
      <c r="M426" s="27"/>
    </row>
    <row r="427" spans="12:13" ht="23.25">
      <c r="L427" s="23"/>
      <c r="M427" s="27"/>
    </row>
    <row r="428" spans="12:13" ht="23.25">
      <c r="L428" s="23"/>
      <c r="M428" s="27"/>
    </row>
    <row r="429" spans="12:13" ht="23.25">
      <c r="L429" s="23"/>
      <c r="M429" s="27"/>
    </row>
    <row r="430" spans="12:13" ht="23.25">
      <c r="L430" s="23"/>
      <c r="M430" s="27"/>
    </row>
    <row r="431" spans="12:13" ht="23.25">
      <c r="L431" s="23"/>
      <c r="M431" s="27"/>
    </row>
    <row r="432" spans="12:13" ht="23.25">
      <c r="L432" s="23"/>
      <c r="M432" s="27"/>
    </row>
    <row r="433" spans="12:13" ht="23.25">
      <c r="L433" s="23"/>
      <c r="M433" s="27"/>
    </row>
    <row r="434" spans="12:13" ht="23.25">
      <c r="L434" s="23"/>
      <c r="M434" s="27"/>
    </row>
    <row r="435" spans="12:13" ht="23.25">
      <c r="L435" s="23"/>
      <c r="M435" s="27"/>
    </row>
    <row r="436" spans="12:13" ht="23.25">
      <c r="L436" s="23"/>
      <c r="M436" s="27"/>
    </row>
    <row r="437" spans="12:13" ht="23.25">
      <c r="L437" s="23"/>
      <c r="M437" s="27"/>
    </row>
    <row r="438" spans="12:13" ht="23.25">
      <c r="L438" s="23"/>
      <c r="M438" s="27"/>
    </row>
    <row r="439" spans="12:13" ht="23.25">
      <c r="L439" s="23"/>
      <c r="M439" s="27"/>
    </row>
    <row r="440" spans="12:13" ht="23.25">
      <c r="L440" s="23"/>
      <c r="M440" s="27"/>
    </row>
    <row r="441" spans="12:13" ht="23.25">
      <c r="L441" s="23"/>
      <c r="M441" s="27"/>
    </row>
    <row r="442" spans="12:13" ht="23.25">
      <c r="L442" s="23"/>
      <c r="M442" s="27"/>
    </row>
    <row r="443" spans="12:13" ht="23.25">
      <c r="L443" s="23"/>
      <c r="M443" s="27"/>
    </row>
    <row r="444" spans="12:13" ht="23.25">
      <c r="L444" s="23"/>
      <c r="M444" s="27"/>
    </row>
    <row r="445" spans="12:13" ht="23.25">
      <c r="L445" s="23"/>
      <c r="M445" s="27"/>
    </row>
    <row r="446" spans="12:13" ht="23.25">
      <c r="L446" s="23"/>
      <c r="M446" s="27"/>
    </row>
    <row r="447" spans="12:13" ht="23.25">
      <c r="L447" s="23"/>
      <c r="M447" s="27"/>
    </row>
    <row r="448" spans="12:13" ht="23.25">
      <c r="L448" s="23"/>
      <c r="M448" s="27"/>
    </row>
    <row r="449" spans="12:13" ht="23.25">
      <c r="L449" s="23"/>
      <c r="M449" s="27"/>
    </row>
    <row r="450" spans="12:13" ht="23.25">
      <c r="L450" s="23"/>
      <c r="M450" s="27"/>
    </row>
    <row r="451" spans="12:13" ht="23.25">
      <c r="L451" s="23"/>
      <c r="M451" s="27"/>
    </row>
    <row r="452" spans="12:13" ht="23.25">
      <c r="L452" s="23"/>
      <c r="M452" s="27"/>
    </row>
    <row r="453" spans="12:13" ht="23.25">
      <c r="L453" s="23"/>
      <c r="M453" s="27"/>
    </row>
    <row r="454" spans="12:13" ht="23.25">
      <c r="L454" s="23"/>
      <c r="M454" s="27"/>
    </row>
    <row r="455" spans="12:13" ht="23.25">
      <c r="L455" s="23"/>
      <c r="M455" s="27"/>
    </row>
    <row r="456" spans="12:13" ht="23.25">
      <c r="L456" s="23"/>
      <c r="M456" s="27"/>
    </row>
    <row r="457" spans="12:13" ht="23.25">
      <c r="L457" s="23"/>
      <c r="M457" s="27"/>
    </row>
    <row r="458" spans="12:13" ht="23.25">
      <c r="L458" s="23"/>
      <c r="M458" s="27"/>
    </row>
    <row r="459" spans="12:13" ht="23.25">
      <c r="L459" s="23"/>
      <c r="M459" s="27"/>
    </row>
    <row r="460" spans="12:13" ht="23.25">
      <c r="L460" s="23"/>
      <c r="M460" s="27"/>
    </row>
    <row r="461" spans="12:13" ht="23.25">
      <c r="L461" s="23"/>
      <c r="M461" s="27"/>
    </row>
    <row r="462" spans="12:13" ht="23.25">
      <c r="L462" s="23"/>
      <c r="M462" s="27"/>
    </row>
    <row r="463" spans="12:13" ht="23.25">
      <c r="L463" s="23"/>
      <c r="M463" s="27"/>
    </row>
    <row r="464" spans="12:13" ht="23.25">
      <c r="L464" s="23"/>
      <c r="M464" s="27"/>
    </row>
    <row r="465" spans="12:13" ht="23.25">
      <c r="L465" s="23"/>
      <c r="M465" s="27"/>
    </row>
    <row r="466" spans="12:13" ht="23.25">
      <c r="L466" s="23"/>
      <c r="M466" s="27"/>
    </row>
    <row r="467" spans="12:13" ht="23.25">
      <c r="L467" s="23"/>
      <c r="M467" s="27"/>
    </row>
    <row r="468" spans="12:13" ht="23.25">
      <c r="L468" s="23"/>
      <c r="M468" s="27"/>
    </row>
    <row r="469" spans="12:13" ht="23.25">
      <c r="L469" s="23"/>
      <c r="M469" s="27"/>
    </row>
    <row r="470" spans="12:13" ht="23.25">
      <c r="L470" s="23"/>
      <c r="M470" s="27"/>
    </row>
    <row r="471" spans="12:13" ht="23.25">
      <c r="L471" s="23"/>
      <c r="M471" s="27"/>
    </row>
    <row r="472" spans="12:13" ht="23.25">
      <c r="L472" s="23"/>
      <c r="M472" s="27"/>
    </row>
    <row r="473" spans="12:13" ht="23.25">
      <c r="L473" s="23"/>
      <c r="M473" s="27"/>
    </row>
    <row r="474" spans="12:13" ht="23.25">
      <c r="L474" s="23"/>
      <c r="M474" s="27"/>
    </row>
    <row r="475" spans="12:13" ht="23.25">
      <c r="L475" s="23"/>
      <c r="M475" s="27"/>
    </row>
    <row r="476" spans="12:13" ht="23.25">
      <c r="L476" s="23"/>
      <c r="M476" s="27"/>
    </row>
    <row r="477" spans="12:13" ht="23.25">
      <c r="L477" s="23"/>
      <c r="M477" s="27"/>
    </row>
    <row r="478" spans="12:13" ht="23.25">
      <c r="L478" s="23"/>
      <c r="M478" s="27"/>
    </row>
    <row r="479" spans="12:13" ht="23.25">
      <c r="L479" s="23"/>
      <c r="M479" s="27"/>
    </row>
    <row r="480" spans="12:13" ht="23.25">
      <c r="L480" s="23"/>
      <c r="M480" s="27"/>
    </row>
    <row r="481" spans="12:13" ht="23.25">
      <c r="L481" s="23"/>
      <c r="M481" s="27"/>
    </row>
    <row r="482" spans="12:13" ht="23.25">
      <c r="L482" s="23"/>
      <c r="M482" s="27"/>
    </row>
    <row r="483" spans="12:13" ht="23.25">
      <c r="L483" s="23"/>
      <c r="M483" s="27"/>
    </row>
    <row r="484" spans="12:13" ht="23.25">
      <c r="L484" s="23"/>
      <c r="M484" s="27"/>
    </row>
    <row r="485" spans="12:13" ht="23.25">
      <c r="L485" s="23"/>
      <c r="M485" s="27"/>
    </row>
    <row r="486" spans="12:13" ht="23.25">
      <c r="L486" s="23"/>
      <c r="M486" s="27"/>
    </row>
    <row r="487" spans="12:13" ht="23.25">
      <c r="L487" s="23"/>
      <c r="M487" s="27"/>
    </row>
    <row r="488" spans="12:13" ht="23.25">
      <c r="L488" s="23"/>
      <c r="M488" s="27"/>
    </row>
    <row r="489" spans="12:13" ht="23.25">
      <c r="L489" s="23"/>
      <c r="M489" s="27"/>
    </row>
    <row r="490" spans="12:13" ht="23.25">
      <c r="L490" s="23"/>
      <c r="M490" s="27"/>
    </row>
    <row r="491" spans="12:13" ht="23.25">
      <c r="L491" s="23"/>
      <c r="M491" s="27"/>
    </row>
    <row r="492" spans="12:13" ht="23.25">
      <c r="L492" s="23"/>
      <c r="M492" s="27"/>
    </row>
    <row r="493" spans="12:13" ht="23.25">
      <c r="L493" s="23"/>
      <c r="M493" s="27"/>
    </row>
    <row r="494" spans="12:13" ht="23.25">
      <c r="L494" s="23"/>
      <c r="M494" s="27"/>
    </row>
    <row r="495" spans="12:13" ht="23.25">
      <c r="L495" s="23"/>
      <c r="M495" s="27"/>
    </row>
    <row r="496" spans="12:13" ht="23.25">
      <c r="L496" s="23"/>
      <c r="M496" s="27"/>
    </row>
    <row r="497" spans="12:13" ht="23.25">
      <c r="L497" s="23"/>
      <c r="M497" s="27"/>
    </row>
    <row r="498" spans="12:13" ht="23.25">
      <c r="L498" s="23"/>
      <c r="M498" s="27"/>
    </row>
    <row r="499" spans="12:13" ht="23.25">
      <c r="L499" s="23"/>
      <c r="M499" s="27"/>
    </row>
    <row r="500" spans="12:13" ht="23.25">
      <c r="L500" s="23"/>
      <c r="M500" s="27"/>
    </row>
    <row r="501" spans="12:13" ht="23.25">
      <c r="L501" s="23"/>
      <c r="M501" s="27"/>
    </row>
    <row r="502" spans="12:13" ht="23.25">
      <c r="L502" s="23"/>
      <c r="M502" s="27"/>
    </row>
    <row r="503" spans="12:13" ht="23.25">
      <c r="L503" s="23"/>
      <c r="M503" s="27"/>
    </row>
    <row r="504" spans="12:13" ht="23.25">
      <c r="L504" s="23"/>
      <c r="M504" s="27"/>
    </row>
    <row r="505" spans="12:13" ht="23.25">
      <c r="L505" s="23"/>
      <c r="M505" s="27"/>
    </row>
    <row r="506" spans="12:13" ht="23.25">
      <c r="L506" s="23"/>
      <c r="M506" s="27"/>
    </row>
    <row r="507" spans="12:13" ht="23.25">
      <c r="L507" s="23"/>
      <c r="M507" s="27"/>
    </row>
    <row r="508" spans="12:13" ht="23.25">
      <c r="L508" s="23"/>
      <c r="M508" s="27"/>
    </row>
    <row r="509" spans="12:13" ht="23.25">
      <c r="L509" s="23"/>
      <c r="M509" s="27"/>
    </row>
    <row r="510" spans="12:13" ht="23.25">
      <c r="L510" s="23"/>
      <c r="M510" s="27"/>
    </row>
    <row r="511" spans="12:13" ht="23.25">
      <c r="L511" s="23"/>
      <c r="M511" s="27"/>
    </row>
    <row r="512" spans="12:13" ht="23.25">
      <c r="L512" s="23"/>
      <c r="M512" s="27"/>
    </row>
    <row r="513" spans="12:13" ht="23.25">
      <c r="L513" s="23"/>
      <c r="M513" s="27"/>
    </row>
    <row r="514" spans="12:13" ht="23.25">
      <c r="L514" s="23"/>
      <c r="M514" s="27"/>
    </row>
    <row r="515" spans="12:13" ht="23.25">
      <c r="L515" s="23"/>
      <c r="M515" s="27"/>
    </row>
    <row r="516" spans="12:13" ht="23.25">
      <c r="L516" s="23"/>
      <c r="M516" s="27"/>
    </row>
    <row r="517" spans="12:13" ht="23.25">
      <c r="L517" s="23"/>
      <c r="M517" s="27"/>
    </row>
    <row r="518" spans="12:13" ht="23.25">
      <c r="L518" s="23"/>
      <c r="M518" s="27"/>
    </row>
    <row r="519" spans="12:13" ht="23.25">
      <c r="L519" s="23"/>
      <c r="M519" s="27"/>
    </row>
    <row r="520" spans="12:13" ht="23.25">
      <c r="L520" s="23"/>
      <c r="M520" s="27"/>
    </row>
    <row r="521" spans="12:13" ht="23.25">
      <c r="L521" s="23"/>
      <c r="M521" s="27"/>
    </row>
    <row r="522" spans="12:13" ht="23.25">
      <c r="L522" s="23"/>
      <c r="M522" s="27"/>
    </row>
    <row r="523" spans="12:13" ht="23.25">
      <c r="L523" s="23"/>
      <c r="M523" s="27"/>
    </row>
    <row r="524" spans="12:13" ht="23.25">
      <c r="L524" s="23"/>
      <c r="M524" s="27"/>
    </row>
    <row r="525" spans="12:13" ht="23.25">
      <c r="L525" s="23"/>
      <c r="M525" s="27"/>
    </row>
    <row r="526" spans="12:13" ht="23.25">
      <c r="L526" s="23"/>
      <c r="M526" s="27"/>
    </row>
    <row r="527" spans="12:13" ht="23.25">
      <c r="L527" s="23"/>
      <c r="M527" s="27"/>
    </row>
    <row r="528" spans="12:13" ht="23.25">
      <c r="L528" s="23"/>
      <c r="M528" s="27"/>
    </row>
    <row r="529" spans="12:13" ht="23.25">
      <c r="L529" s="23"/>
      <c r="M529" s="27"/>
    </row>
    <row r="530" spans="12:13" ht="23.25">
      <c r="L530" s="23"/>
      <c r="M530" s="27"/>
    </row>
    <row r="531" spans="12:13" ht="23.25">
      <c r="L531" s="23"/>
      <c r="M531" s="27"/>
    </row>
    <row r="532" spans="12:13" ht="23.25">
      <c r="L532" s="23"/>
      <c r="M532" s="27"/>
    </row>
    <row r="533" spans="12:13" ht="23.25">
      <c r="L533" s="23"/>
      <c r="M533" s="27"/>
    </row>
    <row r="534" spans="12:13" ht="23.25">
      <c r="L534" s="23"/>
      <c r="M534" s="27"/>
    </row>
    <row r="535" spans="12:13" ht="23.25">
      <c r="L535" s="23"/>
      <c r="M535" s="27"/>
    </row>
    <row r="536" spans="12:13" ht="23.25">
      <c r="L536" s="23"/>
      <c r="M536" s="27"/>
    </row>
    <row r="537" spans="12:13" ht="23.25">
      <c r="L537" s="23"/>
      <c r="M537" s="27"/>
    </row>
    <row r="538" spans="12:13" ht="23.25">
      <c r="L538" s="23"/>
      <c r="M538" s="27"/>
    </row>
    <row r="539" spans="12:13" ht="23.25">
      <c r="L539" s="23"/>
      <c r="M539" s="27"/>
    </row>
    <row r="540" spans="12:13" ht="23.25">
      <c r="L540" s="23"/>
      <c r="M540" s="27"/>
    </row>
    <row r="541" spans="12:13" ht="23.25">
      <c r="L541" s="23"/>
      <c r="M541" s="27"/>
    </row>
    <row r="542" spans="12:13" ht="23.25">
      <c r="L542" s="23"/>
      <c r="M542" s="27"/>
    </row>
    <row r="543" spans="12:13" ht="23.25">
      <c r="L543" s="23"/>
      <c r="M543" s="27"/>
    </row>
    <row r="544" spans="12:13" ht="23.25">
      <c r="L544" s="23"/>
      <c r="M544" s="27"/>
    </row>
    <row r="545" spans="12:13" ht="23.25">
      <c r="L545" s="23"/>
      <c r="M545" s="27"/>
    </row>
    <row r="546" spans="12:13" ht="23.25">
      <c r="L546" s="23"/>
      <c r="M546" s="27"/>
    </row>
    <row r="547" spans="12:13" ht="23.25">
      <c r="L547" s="23"/>
      <c r="M547" s="27"/>
    </row>
    <row r="548" spans="12:13" ht="23.25">
      <c r="L548" s="23"/>
      <c r="M548" s="27"/>
    </row>
    <row r="549" spans="12:13" ht="23.25">
      <c r="L549" s="23"/>
      <c r="M549" s="27"/>
    </row>
    <row r="550" spans="12:13" ht="23.25">
      <c r="L550" s="23"/>
      <c r="M550" s="27"/>
    </row>
    <row r="551" spans="12:13" ht="23.25">
      <c r="L551" s="23"/>
      <c r="M551" s="27"/>
    </row>
    <row r="552" spans="12:13" ht="23.25">
      <c r="L552" s="23"/>
      <c r="M552" s="27"/>
    </row>
    <row r="553" spans="12:13" ht="23.25">
      <c r="L553" s="23"/>
      <c r="M553" s="27"/>
    </row>
    <row r="554" spans="12:13" ht="23.25">
      <c r="L554" s="23"/>
      <c r="M554" s="27"/>
    </row>
    <row r="555" spans="12:13" ht="23.25">
      <c r="L555" s="23"/>
      <c r="M555" s="27"/>
    </row>
    <row r="556" spans="12:13" ht="23.25">
      <c r="L556" s="23"/>
      <c r="M556" s="27"/>
    </row>
    <row r="557" spans="12:13" ht="23.25">
      <c r="L557" s="23"/>
      <c r="M557" s="27"/>
    </row>
    <row r="558" spans="12:13" ht="23.25">
      <c r="L558" s="23"/>
      <c r="M558" s="27"/>
    </row>
    <row r="559" spans="12:13" ht="23.25">
      <c r="L559" s="23"/>
      <c r="M559" s="27"/>
    </row>
    <row r="560" spans="12:13" ht="23.25">
      <c r="L560" s="23"/>
      <c r="M560" s="27"/>
    </row>
    <row r="561" spans="12:13" ht="23.25">
      <c r="L561" s="23"/>
      <c r="M561" s="27"/>
    </row>
    <row r="562" spans="12:13" ht="23.25">
      <c r="L562" s="23"/>
      <c r="M562" s="27"/>
    </row>
    <row r="563" spans="12:13" ht="23.25">
      <c r="L563" s="23"/>
      <c r="M563" s="27"/>
    </row>
    <row r="564" spans="12:13" ht="23.25">
      <c r="L564" s="23"/>
      <c r="M564" s="27"/>
    </row>
    <row r="565" spans="12:13" ht="23.25">
      <c r="L565" s="23"/>
      <c r="M565" s="27"/>
    </row>
    <row r="566" spans="12:13" ht="23.25">
      <c r="L566" s="23"/>
      <c r="M566" s="27"/>
    </row>
    <row r="567" spans="12:13" ht="23.25">
      <c r="L567" s="23"/>
      <c r="M567" s="27"/>
    </row>
    <row r="568" spans="12:13" ht="23.25">
      <c r="L568" s="23"/>
      <c r="M568" s="27"/>
    </row>
    <row r="569" spans="12:13" ht="23.25">
      <c r="L569" s="23"/>
      <c r="M569" s="27"/>
    </row>
    <row r="570" spans="12:13" ht="23.25">
      <c r="L570" s="23"/>
      <c r="M570" s="27"/>
    </row>
    <row r="571" spans="12:13" ht="23.25">
      <c r="L571" s="23"/>
      <c r="M571" s="27"/>
    </row>
    <row r="572" spans="12:13" ht="23.25">
      <c r="L572" s="23"/>
      <c r="M572" s="27"/>
    </row>
    <row r="573" spans="12:13" ht="23.25">
      <c r="L573" s="23"/>
      <c r="M573" s="27"/>
    </row>
    <row r="574" spans="12:13" ht="23.25">
      <c r="L574" s="23"/>
      <c r="M574" s="27"/>
    </row>
    <row r="575" spans="12:13" ht="23.25">
      <c r="L575" s="23"/>
      <c r="M575" s="27"/>
    </row>
    <row r="576" spans="12:13" ht="23.25">
      <c r="L576" s="23"/>
      <c r="M576" s="27"/>
    </row>
    <row r="577" spans="12:13" ht="23.25">
      <c r="L577" s="23"/>
      <c r="M577" s="27"/>
    </row>
    <row r="578" spans="12:13" ht="23.25">
      <c r="L578" s="23"/>
      <c r="M578" s="27"/>
    </row>
    <row r="579" spans="12:13" ht="23.25">
      <c r="L579" s="23"/>
      <c r="M579" s="27"/>
    </row>
    <row r="580" spans="12:13" ht="23.25">
      <c r="L580" s="23"/>
      <c r="M580" s="27"/>
    </row>
    <row r="581" spans="12:13" ht="23.25">
      <c r="L581" s="23"/>
      <c r="M581" s="27"/>
    </row>
    <row r="582" spans="12:13" ht="23.25">
      <c r="L582" s="23"/>
      <c r="M582" s="27"/>
    </row>
    <row r="583" spans="12:13" ht="23.25">
      <c r="L583" s="23"/>
      <c r="M583" s="27"/>
    </row>
    <row r="584" spans="12:13" ht="23.25">
      <c r="L584" s="23"/>
      <c r="M584" s="27"/>
    </row>
    <row r="585" spans="12:13" ht="23.25">
      <c r="L585" s="23"/>
      <c r="M585" s="27"/>
    </row>
    <row r="586" spans="12:13" ht="23.25">
      <c r="L586" s="23"/>
      <c r="M586" s="27"/>
    </row>
    <row r="587" spans="12:13" ht="23.25">
      <c r="L587" s="23"/>
      <c r="M587" s="27"/>
    </row>
    <row r="588" spans="12:13" ht="23.25">
      <c r="L588" s="23"/>
      <c r="M588" s="27"/>
    </row>
    <row r="589" spans="12:13" ht="23.25">
      <c r="L589" s="23"/>
      <c r="M589" s="27"/>
    </row>
    <row r="590" spans="12:13" ht="23.25">
      <c r="L590" s="23"/>
      <c r="M590" s="27"/>
    </row>
    <row r="591" spans="12:13" ht="23.25">
      <c r="L591" s="23"/>
      <c r="M591" s="27"/>
    </row>
    <row r="592" spans="12:13" ht="23.25">
      <c r="L592" s="23"/>
      <c r="M592" s="27"/>
    </row>
    <row r="593" spans="12:13" ht="23.25">
      <c r="L593" s="23"/>
      <c r="M593" s="27"/>
    </row>
    <row r="594" spans="12:13" ht="23.25">
      <c r="L594" s="23"/>
      <c r="M594" s="27"/>
    </row>
    <row r="595" spans="12:13" ht="23.25">
      <c r="L595" s="23"/>
      <c r="M595" s="27"/>
    </row>
    <row r="596" spans="12:13" ht="23.25">
      <c r="L596" s="23"/>
      <c r="M596" s="27"/>
    </row>
    <row r="597" spans="12:13" ht="23.25">
      <c r="L597" s="23"/>
      <c r="M597" s="27"/>
    </row>
    <row r="598" spans="12:13" ht="23.25">
      <c r="L598" s="23"/>
      <c r="M598" s="27"/>
    </row>
    <row r="599" spans="12:13" ht="23.25">
      <c r="L599" s="23"/>
      <c r="M599" s="27"/>
    </row>
    <row r="600" spans="12:13" ht="23.25">
      <c r="L600" s="23"/>
      <c r="M600" s="27"/>
    </row>
    <row r="601" spans="12:13" ht="23.25">
      <c r="L601" s="23"/>
      <c r="M601" s="27"/>
    </row>
    <row r="602" spans="12:13" ht="23.25">
      <c r="L602" s="23"/>
      <c r="M602" s="27"/>
    </row>
    <row r="603" spans="12:13" ht="23.25">
      <c r="L603" s="23"/>
      <c r="M603" s="27"/>
    </row>
    <row r="604" spans="12:13" ht="23.25">
      <c r="L604" s="23"/>
      <c r="M604" s="27"/>
    </row>
    <row r="605" spans="12:13" ht="23.25">
      <c r="L605" s="23"/>
      <c r="M605" s="27"/>
    </row>
    <row r="606" spans="12:13" ht="23.25">
      <c r="L606" s="23"/>
      <c r="M606" s="27"/>
    </row>
    <row r="607" spans="12:13" ht="23.25">
      <c r="L607" s="23"/>
      <c r="M607" s="27"/>
    </row>
    <row r="608" spans="12:13" ht="23.25">
      <c r="L608" s="23"/>
      <c r="M608" s="27"/>
    </row>
    <row r="609" spans="12:13" ht="23.25">
      <c r="L609" s="23"/>
      <c r="M609" s="27"/>
    </row>
    <row r="610" spans="12:13" ht="23.25">
      <c r="L610" s="23"/>
      <c r="M610" s="27"/>
    </row>
    <row r="611" spans="12:13" ht="23.25">
      <c r="L611" s="23"/>
      <c r="M611" s="27"/>
    </row>
    <row r="612" spans="12:13" ht="23.25">
      <c r="L612" s="23"/>
      <c r="M612" s="27"/>
    </row>
    <row r="613" spans="12:13" ht="23.25">
      <c r="L613" s="23"/>
      <c r="M613" s="27"/>
    </row>
    <row r="614" spans="12:13" ht="23.25">
      <c r="L614" s="23"/>
      <c r="M614" s="27"/>
    </row>
    <row r="615" spans="12:13" ht="23.25">
      <c r="L615" s="23"/>
      <c r="M615" s="27"/>
    </row>
    <row r="616" spans="12:13" ht="23.25">
      <c r="L616" s="23"/>
      <c r="M616" s="27"/>
    </row>
    <row r="617" spans="12:13" ht="23.25">
      <c r="L617" s="23"/>
      <c r="M617" s="27"/>
    </row>
    <row r="618" spans="12:13" ht="23.25">
      <c r="L618" s="23"/>
      <c r="M618" s="27"/>
    </row>
    <row r="619" spans="12:13" ht="23.25">
      <c r="L619" s="23"/>
      <c r="M619" s="27"/>
    </row>
    <row r="620" spans="12:13" ht="23.25">
      <c r="L620" s="23"/>
      <c r="M620" s="27"/>
    </row>
    <row r="621" spans="12:13" ht="23.25">
      <c r="L621" s="23"/>
      <c r="M621" s="27"/>
    </row>
    <row r="622" spans="12:13" ht="23.25">
      <c r="L622" s="23"/>
      <c r="M622" s="27"/>
    </row>
    <row r="623" spans="12:13" ht="23.25">
      <c r="L623" s="23"/>
      <c r="M623" s="27"/>
    </row>
    <row r="624" spans="12:13" ht="23.25">
      <c r="L624" s="23"/>
      <c r="M624" s="27"/>
    </row>
    <row r="625" spans="12:13" ht="23.25">
      <c r="L625" s="23"/>
      <c r="M625" s="27"/>
    </row>
    <row r="626" spans="12:13" ht="23.25">
      <c r="L626" s="23"/>
      <c r="M626" s="27"/>
    </row>
    <row r="627" spans="12:13" ht="23.25">
      <c r="L627" s="23"/>
      <c r="M627" s="27"/>
    </row>
    <row r="628" spans="12:13" ht="23.25">
      <c r="L628" s="23"/>
      <c r="M628" s="27"/>
    </row>
    <row r="629" spans="12:13" ht="23.25">
      <c r="L629" s="23"/>
      <c r="M629" s="27"/>
    </row>
    <row r="630" spans="12:13" ht="23.25">
      <c r="L630" s="23"/>
      <c r="M630" s="27"/>
    </row>
    <row r="631" spans="12:13" ht="23.25">
      <c r="L631" s="23"/>
      <c r="M631" s="27"/>
    </row>
    <row r="632" spans="12:13" ht="23.25">
      <c r="L632" s="23"/>
      <c r="M632" s="27"/>
    </row>
    <row r="633" spans="12:13" ht="23.25">
      <c r="L633" s="23"/>
      <c r="M633" s="27"/>
    </row>
    <row r="634" spans="12:13" ht="23.25">
      <c r="L634" s="23"/>
      <c r="M634" s="27"/>
    </row>
    <row r="635" spans="12:13" ht="23.25">
      <c r="L635" s="23"/>
      <c r="M635" s="27"/>
    </row>
    <row r="636" spans="12:13" ht="23.25">
      <c r="L636" s="23"/>
      <c r="M636" s="27"/>
    </row>
    <row r="637" spans="12:13" ht="23.25">
      <c r="L637" s="23"/>
      <c r="M637" s="27"/>
    </row>
    <row r="638" spans="12:13" ht="23.25">
      <c r="L638" s="23"/>
      <c r="M638" s="27"/>
    </row>
    <row r="639" spans="12:13" ht="23.25">
      <c r="L639" s="23"/>
      <c r="M639" s="27"/>
    </row>
    <row r="640" spans="12:13" ht="23.25">
      <c r="L640" s="23"/>
      <c r="M640" s="27"/>
    </row>
    <row r="641" spans="12:13" ht="23.25">
      <c r="L641" s="23"/>
      <c r="M641" s="27"/>
    </row>
    <row r="642" spans="12:13" ht="23.25">
      <c r="L642" s="23"/>
      <c r="M642" s="27"/>
    </row>
    <row r="643" spans="12:13" ht="23.25">
      <c r="L643" s="23"/>
      <c r="M643" s="27"/>
    </row>
    <row r="644" spans="12:13" ht="23.25">
      <c r="L644" s="23"/>
      <c r="M644" s="27"/>
    </row>
    <row r="645" spans="12:13" ht="23.25">
      <c r="L645" s="23"/>
      <c r="M645" s="27"/>
    </row>
    <row r="646" spans="12:13" ht="23.25">
      <c r="L646" s="23"/>
      <c r="M646" s="27"/>
    </row>
    <row r="647" spans="12:13" ht="23.25">
      <c r="L647" s="23"/>
      <c r="M647" s="27"/>
    </row>
    <row r="648" spans="12:13" ht="23.25">
      <c r="L648" s="23"/>
      <c r="M648" s="27"/>
    </row>
    <row r="649" spans="12:13" ht="23.25">
      <c r="L649" s="23"/>
      <c r="M649" s="27"/>
    </row>
    <row r="650" spans="12:13" ht="23.25">
      <c r="L650" s="23"/>
      <c r="M650" s="27"/>
    </row>
    <row r="651" spans="12:13" ht="23.25">
      <c r="L651" s="23"/>
      <c r="M651" s="27"/>
    </row>
    <row r="652" spans="12:13" ht="23.25">
      <c r="L652" s="23"/>
      <c r="M652" s="27"/>
    </row>
    <row r="653" spans="12:13" ht="23.25">
      <c r="L653" s="23"/>
      <c r="M653" s="27"/>
    </row>
    <row r="654" spans="12:13" ht="23.25">
      <c r="L654" s="23"/>
      <c r="M654" s="27"/>
    </row>
    <row r="655" spans="12:13" ht="23.25">
      <c r="L655" s="23"/>
      <c r="M655" s="27"/>
    </row>
    <row r="656" spans="12:13" ht="23.25">
      <c r="L656" s="23"/>
      <c r="M656" s="27"/>
    </row>
    <row r="657" spans="12:13" ht="23.25">
      <c r="L657" s="23"/>
      <c r="M657" s="27"/>
    </row>
    <row r="658" spans="12:13" ht="23.25">
      <c r="L658" s="23"/>
      <c r="M658" s="27"/>
    </row>
    <row r="659" spans="12:13" ht="23.25">
      <c r="L659" s="23"/>
      <c r="M659" s="27"/>
    </row>
    <row r="660" spans="12:13" ht="23.25">
      <c r="L660" s="23"/>
      <c r="M660" s="27"/>
    </row>
    <row r="661" spans="12:13" ht="23.25">
      <c r="L661" s="23"/>
      <c r="M661" s="27"/>
    </row>
    <row r="662" spans="12:13" ht="23.25">
      <c r="L662" s="23"/>
      <c r="M662" s="27"/>
    </row>
    <row r="663" spans="12:13" ht="23.25">
      <c r="L663" s="23"/>
      <c r="M663" s="27"/>
    </row>
    <row r="664" spans="12:13" ht="23.25">
      <c r="L664" s="23"/>
      <c r="M664" s="27"/>
    </row>
    <row r="665" spans="12:13" ht="23.25">
      <c r="L665" s="23"/>
      <c r="M665" s="27"/>
    </row>
    <row r="666" spans="12:13" ht="23.25">
      <c r="L666" s="23"/>
      <c r="M666" s="27"/>
    </row>
    <row r="667" spans="12:13" ht="23.25">
      <c r="L667" s="23"/>
      <c r="M667" s="27"/>
    </row>
    <row r="668" spans="12:13" ht="23.25">
      <c r="L668" s="23"/>
      <c r="M668" s="27"/>
    </row>
    <row r="669" spans="12:13" ht="23.25">
      <c r="L669" s="23"/>
      <c r="M669" s="27"/>
    </row>
    <row r="670" spans="12:13" ht="23.25">
      <c r="L670" s="23"/>
      <c r="M670" s="27"/>
    </row>
    <row r="671" spans="12:13" ht="23.25">
      <c r="L671" s="23"/>
      <c r="M671" s="27"/>
    </row>
    <row r="672" spans="12:13" ht="23.25">
      <c r="L672" s="23"/>
      <c r="M672" s="27"/>
    </row>
    <row r="673" spans="12:13" ht="23.25">
      <c r="L673" s="23"/>
      <c r="M673" s="27"/>
    </row>
    <row r="674" spans="12:13" ht="23.25">
      <c r="L674" s="23"/>
      <c r="M674" s="27"/>
    </row>
    <row r="675" spans="12:13" ht="23.25">
      <c r="L675" s="23"/>
      <c r="M675" s="27"/>
    </row>
    <row r="676" spans="12:13" ht="23.25">
      <c r="L676" s="23"/>
      <c r="M676" s="27"/>
    </row>
    <row r="677" spans="12:13" ht="23.25">
      <c r="L677" s="23"/>
      <c r="M677" s="27"/>
    </row>
    <row r="678" spans="12:13" ht="23.25">
      <c r="L678" s="23"/>
      <c r="M678" s="27"/>
    </row>
    <row r="679" spans="12:13" ht="23.25">
      <c r="L679" s="23"/>
      <c r="M679" s="27"/>
    </row>
    <row r="680" spans="12:13" ht="23.25">
      <c r="L680" s="23"/>
      <c r="M680" s="27"/>
    </row>
    <row r="681" spans="12:13" ht="23.25">
      <c r="L681" s="23"/>
      <c r="M681" s="27"/>
    </row>
    <row r="682" spans="12:13" ht="23.25">
      <c r="L682" s="23"/>
      <c r="M682" s="27"/>
    </row>
    <row r="683" spans="12:13" ht="23.25">
      <c r="L683" s="23"/>
      <c r="M683" s="27"/>
    </row>
    <row r="684" spans="12:13" ht="23.25">
      <c r="L684" s="23"/>
      <c r="M684" s="27"/>
    </row>
    <row r="685" spans="12:13" ht="23.25">
      <c r="L685" s="23"/>
      <c r="M685" s="27"/>
    </row>
    <row r="686" spans="12:13" ht="23.25">
      <c r="L686" s="23"/>
      <c r="M686" s="27"/>
    </row>
    <row r="687" spans="12:13" ht="23.25">
      <c r="L687" s="23"/>
      <c r="M687" s="27"/>
    </row>
    <row r="688" spans="12:13" ht="23.25">
      <c r="L688" s="23"/>
      <c r="M688" s="27"/>
    </row>
    <row r="689" spans="12:13" ht="23.25">
      <c r="L689" s="23"/>
      <c r="M689" s="27"/>
    </row>
    <row r="690" spans="12:13" ht="23.25">
      <c r="L690" s="23"/>
      <c r="M690" s="27"/>
    </row>
    <row r="691" spans="12:13" ht="23.25">
      <c r="L691" s="23"/>
      <c r="M691" s="27"/>
    </row>
    <row r="692" spans="12:13" ht="23.25">
      <c r="L692" s="23"/>
      <c r="M692" s="27"/>
    </row>
    <row r="693" spans="12:13" ht="23.25">
      <c r="L693" s="23"/>
      <c r="M693" s="27"/>
    </row>
    <row r="694" spans="12:13" ht="23.25">
      <c r="L694" s="23"/>
      <c r="M694" s="27"/>
    </row>
    <row r="695" spans="12:13" ht="23.25">
      <c r="L695" s="23"/>
      <c r="M695" s="27"/>
    </row>
    <row r="696" spans="12:13" ht="23.25">
      <c r="L696" s="23"/>
      <c r="M696" s="27"/>
    </row>
    <row r="697" spans="12:13" ht="23.25">
      <c r="L697" s="23"/>
      <c r="M697" s="27"/>
    </row>
    <row r="698" spans="12:13" ht="23.25">
      <c r="L698" s="23"/>
      <c r="M698" s="27"/>
    </row>
    <row r="699" spans="12:13" ht="23.25">
      <c r="L699" s="23"/>
      <c r="M699" s="27"/>
    </row>
    <row r="700" spans="12:13" ht="23.25">
      <c r="L700" s="23"/>
      <c r="M700" s="27"/>
    </row>
    <row r="701" spans="12:13" ht="23.25">
      <c r="L701" s="23"/>
      <c r="M701" s="27"/>
    </row>
    <row r="702" spans="12:13" ht="23.25">
      <c r="L702" s="23"/>
      <c r="M702" s="27"/>
    </row>
    <row r="703" spans="12:13" ht="23.25">
      <c r="L703" s="23"/>
      <c r="M703" s="27"/>
    </row>
    <row r="704" spans="12:13" ht="23.25">
      <c r="L704" s="23"/>
      <c r="M704" s="27"/>
    </row>
    <row r="705" spans="12:13" ht="23.25">
      <c r="L705" s="23"/>
      <c r="M705" s="27"/>
    </row>
    <row r="706" spans="12:13" ht="23.25">
      <c r="L706" s="23"/>
      <c r="M706" s="27"/>
    </row>
    <row r="707" spans="12:13" ht="23.25">
      <c r="L707" s="23"/>
      <c r="M707" s="27"/>
    </row>
    <row r="708" spans="12:13" ht="23.25">
      <c r="L708" s="23"/>
      <c r="M708" s="27"/>
    </row>
    <row r="709" spans="12:13" ht="23.25">
      <c r="L709" s="23"/>
      <c r="M709" s="27"/>
    </row>
    <row r="710" spans="12:13" ht="23.25">
      <c r="L710" s="23"/>
      <c r="M710" s="27"/>
    </row>
    <row r="711" spans="12:13" ht="23.25">
      <c r="L711" s="23"/>
      <c r="M711" s="27"/>
    </row>
    <row r="712" spans="12:13" ht="23.25">
      <c r="L712" s="23"/>
      <c r="M712" s="27"/>
    </row>
    <row r="713" spans="12:13" ht="23.25">
      <c r="L713" s="23"/>
      <c r="M713" s="27"/>
    </row>
    <row r="714" spans="12:13" ht="23.25">
      <c r="L714" s="23"/>
      <c r="M714" s="27"/>
    </row>
    <row r="715" spans="12:13" ht="23.25">
      <c r="L715" s="23"/>
      <c r="M715" s="27"/>
    </row>
    <row r="716" spans="12:13" ht="23.25">
      <c r="L716" s="23"/>
      <c r="M716" s="27"/>
    </row>
    <row r="717" spans="12:13" ht="23.25">
      <c r="L717" s="23"/>
      <c r="M717" s="27"/>
    </row>
    <row r="718" spans="12:13" ht="23.25">
      <c r="L718" s="23"/>
      <c r="M718" s="27"/>
    </row>
    <row r="719" spans="12:13" ht="23.25">
      <c r="L719" s="23"/>
      <c r="M719" s="27"/>
    </row>
    <row r="720" spans="12:13" ht="23.25">
      <c r="L720" s="23"/>
      <c r="M720" s="27"/>
    </row>
    <row r="721" spans="12:13" ht="23.25">
      <c r="L721" s="23"/>
      <c r="M721" s="27"/>
    </row>
    <row r="722" spans="12:13" ht="23.25">
      <c r="L722" s="23"/>
      <c r="M722" s="27"/>
    </row>
    <row r="723" spans="12:13" ht="23.25">
      <c r="L723" s="23"/>
      <c r="M723" s="27"/>
    </row>
    <row r="724" spans="12:13" ht="23.25">
      <c r="L724" s="23"/>
      <c r="M724" s="27"/>
    </row>
    <row r="725" spans="12:13" ht="23.25">
      <c r="L725" s="23"/>
      <c r="M725" s="27"/>
    </row>
    <row r="726" spans="12:13" ht="23.25">
      <c r="L726" s="23"/>
      <c r="M726" s="27"/>
    </row>
    <row r="727" spans="12:13" ht="23.25">
      <c r="L727" s="23"/>
      <c r="M727" s="27"/>
    </row>
    <row r="728" spans="12:13" ht="23.25">
      <c r="L728" s="23"/>
      <c r="M728" s="27"/>
    </row>
    <row r="729" spans="12:13" ht="23.25">
      <c r="L729" s="23"/>
      <c r="M729" s="27"/>
    </row>
    <row r="730" spans="12:13" ht="23.25">
      <c r="L730" s="23"/>
      <c r="M730" s="27"/>
    </row>
    <row r="731" spans="12:13" ht="23.25">
      <c r="L731" s="23"/>
      <c r="M731" s="27"/>
    </row>
    <row r="732" spans="12:13" ht="23.25">
      <c r="L732" s="23"/>
      <c r="M732" s="27"/>
    </row>
    <row r="733" spans="12:13" ht="23.25">
      <c r="L733" s="23"/>
      <c r="M733" s="27"/>
    </row>
    <row r="734" spans="12:13" ht="23.25">
      <c r="L734" s="23"/>
      <c r="M734" s="27"/>
    </row>
    <row r="735" spans="12:13" ht="23.25">
      <c r="L735" s="23"/>
      <c r="M735" s="27"/>
    </row>
    <row r="736" spans="12:13" ht="23.25">
      <c r="L736" s="23"/>
      <c r="M736" s="27"/>
    </row>
    <row r="737" spans="12:13" ht="23.25">
      <c r="L737" s="23"/>
      <c r="M737" s="27"/>
    </row>
    <row r="738" spans="12:13" ht="23.25">
      <c r="L738" s="23"/>
      <c r="M738" s="27"/>
    </row>
    <row r="739" spans="12:13" ht="23.25">
      <c r="L739" s="23"/>
      <c r="M739" s="27"/>
    </row>
    <row r="740" spans="12:13" ht="23.25">
      <c r="L740" s="23"/>
      <c r="M740" s="27"/>
    </row>
    <row r="741" spans="12:13" ht="23.25">
      <c r="L741" s="23"/>
      <c r="M741" s="27"/>
    </row>
    <row r="742" spans="12:13" ht="23.25">
      <c r="L742" s="23"/>
      <c r="M742" s="27"/>
    </row>
    <row r="743" spans="12:13" ht="23.25">
      <c r="L743" s="23"/>
      <c r="M743" s="27"/>
    </row>
    <row r="744" spans="12:13" ht="23.25">
      <c r="L744" s="23"/>
      <c r="M744" s="27"/>
    </row>
    <row r="745" spans="12:13" ht="23.25">
      <c r="L745" s="23"/>
      <c r="M745" s="27"/>
    </row>
    <row r="746" spans="12:13" ht="23.25">
      <c r="L746" s="23"/>
      <c r="M746" s="27"/>
    </row>
    <row r="747" spans="12:13" ht="23.25">
      <c r="L747" s="23"/>
      <c r="M747" s="27"/>
    </row>
    <row r="748" spans="12:13" ht="23.25">
      <c r="L748" s="23"/>
      <c r="M748" s="27"/>
    </row>
    <row r="749" spans="12:13" ht="23.25">
      <c r="L749" s="23"/>
      <c r="M749" s="27"/>
    </row>
    <row r="750" spans="12:13" ht="23.25">
      <c r="L750" s="23"/>
      <c r="M750" s="27"/>
    </row>
    <row r="751" spans="12:13" ht="23.25">
      <c r="L751" s="23"/>
      <c r="M751" s="27"/>
    </row>
    <row r="752" spans="12:13" ht="23.25">
      <c r="L752" s="23"/>
      <c r="M752" s="27"/>
    </row>
    <row r="753" spans="12:13" ht="23.25">
      <c r="L753" s="23"/>
      <c r="M753" s="27"/>
    </row>
    <row r="754" spans="12:13" ht="23.25">
      <c r="L754" s="23"/>
      <c r="M754" s="27"/>
    </row>
    <row r="755" spans="12:13" ht="23.25">
      <c r="L755" s="23"/>
      <c r="M755" s="27"/>
    </row>
    <row r="756" spans="12:13" ht="23.25">
      <c r="L756" s="23"/>
      <c r="M756" s="27"/>
    </row>
    <row r="757" spans="12:13" ht="23.25">
      <c r="L757" s="23"/>
      <c r="M757" s="27"/>
    </row>
    <row r="758" spans="12:13" ht="23.25">
      <c r="L758" s="23"/>
      <c r="M758" s="27"/>
    </row>
    <row r="759" spans="12:13" ht="23.25">
      <c r="L759" s="23"/>
      <c r="M759" s="27"/>
    </row>
    <row r="760" spans="12:13" ht="23.25">
      <c r="L760" s="23"/>
      <c r="M760" s="27"/>
    </row>
    <row r="761" spans="12:13" ht="23.25">
      <c r="L761" s="23"/>
      <c r="M761" s="27"/>
    </row>
    <row r="762" spans="12:13" ht="23.25">
      <c r="L762" s="23"/>
      <c r="M762" s="27"/>
    </row>
    <row r="763" spans="12:13" ht="23.25">
      <c r="L763" s="23"/>
      <c r="M763" s="27"/>
    </row>
    <row r="764" spans="12:13" ht="23.25">
      <c r="L764" s="23"/>
      <c r="M764" s="27"/>
    </row>
    <row r="765" spans="12:13" ht="23.25">
      <c r="L765" s="23"/>
      <c r="M765" s="27"/>
    </row>
    <row r="766" spans="12:13" ht="23.25">
      <c r="L766" s="23"/>
      <c r="M766" s="27"/>
    </row>
    <row r="767" spans="12:13" ht="23.25">
      <c r="L767" s="23"/>
      <c r="M767" s="27"/>
    </row>
    <row r="768" spans="12:13" ht="23.25">
      <c r="L768" s="23"/>
      <c r="M768" s="27"/>
    </row>
    <row r="769" spans="12:13" ht="23.25">
      <c r="L769" s="23"/>
      <c r="M769" s="27"/>
    </row>
    <row r="770" spans="12:13" ht="23.25">
      <c r="L770" s="23"/>
      <c r="M770" s="27"/>
    </row>
    <row r="771" spans="12:13" ht="23.25">
      <c r="L771" s="23"/>
      <c r="M771" s="27"/>
    </row>
    <row r="772" spans="12:13" ht="23.25">
      <c r="L772" s="23"/>
      <c r="M772" s="27"/>
    </row>
    <row r="773" spans="12:13" ht="23.25">
      <c r="L773" s="23"/>
      <c r="M773" s="27"/>
    </row>
    <row r="774" spans="12:13" ht="23.25">
      <c r="L774" s="23"/>
      <c r="M774" s="27"/>
    </row>
    <row r="775" spans="12:13" ht="23.25">
      <c r="L775" s="23"/>
      <c r="M775" s="27"/>
    </row>
    <row r="776" spans="12:13" ht="23.25">
      <c r="L776" s="23"/>
      <c r="M776" s="27"/>
    </row>
    <row r="777" spans="12:13" ht="23.25">
      <c r="L777" s="23"/>
      <c r="M777" s="27"/>
    </row>
    <row r="778" spans="12:13" ht="23.25">
      <c r="L778" s="23"/>
      <c r="M778" s="27"/>
    </row>
    <row r="779" spans="12:13" ht="23.25">
      <c r="L779" s="23"/>
      <c r="M779" s="27"/>
    </row>
    <row r="780" spans="12:13" ht="23.25">
      <c r="L780" s="23"/>
      <c r="M780" s="27"/>
    </row>
    <row r="781" spans="12:13" ht="23.25">
      <c r="L781" s="23"/>
      <c r="M781" s="27"/>
    </row>
    <row r="782" spans="12:13" ht="23.25">
      <c r="L782" s="23"/>
      <c r="M782" s="27"/>
    </row>
    <row r="783" spans="12:13" ht="23.25">
      <c r="L783" s="23"/>
      <c r="M783" s="27"/>
    </row>
    <row r="784" spans="12:13" ht="23.25">
      <c r="L784" s="23"/>
      <c r="M784" s="27"/>
    </row>
    <row r="785" spans="12:13" ht="23.25">
      <c r="L785" s="23"/>
      <c r="M785" s="27"/>
    </row>
    <row r="786" spans="12:13" ht="23.25">
      <c r="L786" s="23"/>
      <c r="M786" s="27"/>
    </row>
    <row r="787" spans="12:13" ht="23.25">
      <c r="L787" s="23"/>
      <c r="M787" s="27"/>
    </row>
    <row r="788" spans="12:13" ht="23.25">
      <c r="L788" s="23"/>
      <c r="M788" s="27"/>
    </row>
    <row r="789" spans="12:13" ht="23.25">
      <c r="L789" s="23"/>
      <c r="M789" s="27"/>
    </row>
    <row r="790" spans="12:13" ht="23.25">
      <c r="L790" s="23"/>
      <c r="M790" s="27"/>
    </row>
    <row r="791" spans="12:13" ht="23.25">
      <c r="L791" s="23"/>
      <c r="M791" s="27"/>
    </row>
    <row r="792" spans="12:13" ht="23.25">
      <c r="L792" s="23"/>
      <c r="M792" s="27"/>
    </row>
    <row r="793" spans="12:13" ht="23.25">
      <c r="L793" s="23"/>
      <c r="M793" s="27"/>
    </row>
    <row r="794" spans="12:13" ht="23.25">
      <c r="L794" s="23"/>
      <c r="M794" s="27"/>
    </row>
    <row r="795" spans="12:13" ht="23.25">
      <c r="L795" s="23"/>
      <c r="M795" s="27"/>
    </row>
    <row r="796" spans="12:13" ht="23.25">
      <c r="L796" s="23"/>
      <c r="M796" s="27"/>
    </row>
    <row r="797" spans="12:13" ht="23.25">
      <c r="L797" s="23"/>
      <c r="M797" s="27"/>
    </row>
    <row r="798" spans="12:13" ht="23.25">
      <c r="L798" s="23"/>
      <c r="M798" s="27"/>
    </row>
    <row r="799" spans="12:13" ht="23.25">
      <c r="L799" s="23"/>
      <c r="M799" s="27"/>
    </row>
    <row r="800" spans="12:13" ht="23.25">
      <c r="L800" s="23"/>
      <c r="M800" s="27"/>
    </row>
    <row r="801" spans="12:13" ht="23.25">
      <c r="L801" s="23"/>
      <c r="M801" s="27"/>
    </row>
    <row r="802" spans="12:13" ht="23.25">
      <c r="L802" s="23"/>
      <c r="M802" s="27"/>
    </row>
    <row r="803" spans="12:13" ht="23.25">
      <c r="L803" s="23"/>
      <c r="M803" s="27"/>
    </row>
    <row r="804" spans="12:13" ht="23.25">
      <c r="L804" s="23"/>
      <c r="M804" s="27"/>
    </row>
    <row r="805" spans="12:13" ht="23.25">
      <c r="L805" s="23"/>
      <c r="M805" s="27"/>
    </row>
    <row r="806" spans="12:13" ht="23.25">
      <c r="L806" s="23"/>
      <c r="M806" s="27"/>
    </row>
    <row r="807" spans="12:13" ht="23.25">
      <c r="L807" s="23"/>
      <c r="M807" s="27"/>
    </row>
    <row r="808" spans="12:13" ht="23.25">
      <c r="L808" s="23"/>
      <c r="M808" s="27"/>
    </row>
    <row r="809" spans="12:13" ht="23.25">
      <c r="L809" s="23"/>
      <c r="M809" s="27"/>
    </row>
    <row r="810" spans="12:13" ht="23.25">
      <c r="L810" s="23"/>
      <c r="M810" s="27"/>
    </row>
    <row r="811" spans="12:13" ht="23.25">
      <c r="L811" s="23"/>
      <c r="M811" s="27"/>
    </row>
    <row r="812" spans="12:13" ht="23.25">
      <c r="L812" s="23"/>
      <c r="M812" s="27"/>
    </row>
    <row r="813" spans="12:13" ht="23.25">
      <c r="L813" s="23"/>
      <c r="M813" s="27"/>
    </row>
    <row r="814" spans="12:13" ht="23.25">
      <c r="L814" s="23"/>
      <c r="M814" s="27"/>
    </row>
    <row r="815" spans="12:13" ht="23.25">
      <c r="L815" s="23"/>
      <c r="M815" s="27"/>
    </row>
    <row r="816" spans="12:13" ht="23.25">
      <c r="L816" s="23"/>
      <c r="M816" s="27"/>
    </row>
    <row r="817" spans="12:13" ht="23.25">
      <c r="L817" s="23"/>
      <c r="M817" s="27"/>
    </row>
    <row r="818" spans="12:13" ht="23.25">
      <c r="L818" s="23"/>
      <c r="M818" s="27"/>
    </row>
    <row r="819" spans="12:13" ht="23.25">
      <c r="L819" s="23"/>
      <c r="M819" s="27"/>
    </row>
    <row r="820" spans="12:13" ht="23.25">
      <c r="L820" s="23"/>
      <c r="M820" s="27"/>
    </row>
    <row r="821" spans="12:13" ht="23.25">
      <c r="L821" s="23"/>
      <c r="M821" s="27"/>
    </row>
    <row r="822" spans="12:13" ht="23.25">
      <c r="L822" s="23"/>
      <c r="M822" s="27"/>
    </row>
    <row r="823" spans="12:13" ht="23.25">
      <c r="L823" s="23"/>
      <c r="M823" s="27"/>
    </row>
    <row r="824" spans="12:13" ht="23.25">
      <c r="L824" s="23"/>
      <c r="M824" s="27"/>
    </row>
    <row r="825" spans="12:13" ht="23.25">
      <c r="L825" s="23"/>
      <c r="M825" s="27"/>
    </row>
    <row r="826" spans="12:13" ht="23.25">
      <c r="L826" s="23"/>
      <c r="M826" s="27"/>
    </row>
    <row r="827" spans="12:13" ht="23.25">
      <c r="L827" s="23"/>
      <c r="M827" s="27"/>
    </row>
    <row r="828" spans="12:13" ht="23.25">
      <c r="L828" s="23"/>
      <c r="M828" s="27"/>
    </row>
    <row r="829" spans="12:13" ht="23.25">
      <c r="L829" s="23"/>
      <c r="M829" s="27"/>
    </row>
    <row r="830" spans="12:13" ht="23.25">
      <c r="L830" s="23"/>
      <c r="M830" s="27"/>
    </row>
    <row r="831" spans="12:13" ht="23.25">
      <c r="L831" s="23"/>
      <c r="M831" s="27"/>
    </row>
    <row r="832" spans="12:13" ht="23.25">
      <c r="L832" s="23"/>
      <c r="M832" s="27"/>
    </row>
    <row r="833" spans="12:13" ht="23.25">
      <c r="L833" s="23"/>
      <c r="M833" s="27"/>
    </row>
    <row r="834" spans="12:13" ht="23.25">
      <c r="L834" s="23"/>
      <c r="M834" s="27"/>
    </row>
    <row r="835" spans="12:13" ht="23.25">
      <c r="L835" s="23"/>
      <c r="M835" s="27"/>
    </row>
    <row r="836" spans="12:13" ht="23.25">
      <c r="L836" s="23"/>
      <c r="M836" s="27"/>
    </row>
    <row r="837" spans="12:13" ht="23.25">
      <c r="L837" s="23"/>
      <c r="M837" s="27"/>
    </row>
    <row r="838" spans="12:13" ht="23.25">
      <c r="L838" s="23"/>
      <c r="M838" s="27"/>
    </row>
    <row r="839" spans="12:13" ht="23.25">
      <c r="L839" s="23"/>
      <c r="M839" s="27"/>
    </row>
    <row r="840" spans="12:13" ht="23.25">
      <c r="L840" s="23"/>
      <c r="M840" s="27"/>
    </row>
    <row r="841" spans="12:13" ht="23.25">
      <c r="L841" s="23"/>
      <c r="M841" s="27"/>
    </row>
    <row r="842" spans="12:13" ht="23.25">
      <c r="L842" s="23"/>
      <c r="M842" s="27"/>
    </row>
    <row r="843" spans="12:13" ht="23.25">
      <c r="L843" s="23"/>
      <c r="M843" s="27"/>
    </row>
    <row r="844" spans="12:13" ht="23.25">
      <c r="L844" s="23"/>
      <c r="M844" s="27"/>
    </row>
    <row r="845" spans="12:13" ht="23.25">
      <c r="L845" s="23"/>
      <c r="M845" s="27"/>
    </row>
    <row r="846" spans="12:13" ht="23.25">
      <c r="L846" s="23"/>
      <c r="M846" s="27"/>
    </row>
    <row r="847" spans="12:13" ht="23.25">
      <c r="L847" s="23"/>
      <c r="M847" s="27"/>
    </row>
    <row r="848" spans="12:13" ht="23.25">
      <c r="L848" s="23"/>
      <c r="M848" s="27"/>
    </row>
    <row r="849" spans="12:13" ht="23.25">
      <c r="L849" s="23"/>
      <c r="M849" s="27"/>
    </row>
    <row r="850" spans="12:13" ht="23.25">
      <c r="L850" s="23"/>
      <c r="M850" s="27"/>
    </row>
    <row r="851" spans="12:13" ht="23.25">
      <c r="L851" s="23"/>
      <c r="M851" s="27"/>
    </row>
    <row r="852" spans="12:13" ht="23.25">
      <c r="L852" s="23"/>
      <c r="M852" s="27"/>
    </row>
    <row r="853" spans="12:13" ht="23.25">
      <c r="L853" s="23"/>
      <c r="M853" s="27"/>
    </row>
    <row r="854" spans="12:13" ht="23.25">
      <c r="L854" s="23"/>
      <c r="M854" s="27"/>
    </row>
    <row r="855" spans="12:13" ht="23.25">
      <c r="L855" s="23"/>
      <c r="M855" s="27"/>
    </row>
    <row r="856" spans="12:13" ht="23.25">
      <c r="L856" s="23"/>
      <c r="M856" s="27"/>
    </row>
    <row r="857" spans="12:13" ht="23.25">
      <c r="L857" s="23"/>
      <c r="M857" s="27"/>
    </row>
    <row r="858" spans="12:13" ht="23.25">
      <c r="L858" s="23"/>
      <c r="M858" s="27"/>
    </row>
    <row r="859" spans="12:13" ht="23.25">
      <c r="L859" s="23"/>
      <c r="M859" s="27"/>
    </row>
    <row r="860" spans="12:13" ht="23.25">
      <c r="L860" s="23"/>
      <c r="M860" s="27"/>
    </row>
    <row r="861" spans="12:13" ht="23.25">
      <c r="L861" s="23"/>
      <c r="M861" s="27"/>
    </row>
    <row r="862" spans="12:13" ht="23.25">
      <c r="L862" s="23"/>
      <c r="M862" s="27"/>
    </row>
    <row r="863" spans="12:13" ht="23.25">
      <c r="L863" s="23"/>
      <c r="M863" s="27"/>
    </row>
    <row r="864" spans="12:13" ht="23.25">
      <c r="L864" s="23"/>
      <c r="M864" s="27"/>
    </row>
    <row r="865" spans="12:13" ht="23.25">
      <c r="L865" s="23"/>
      <c r="M865" s="27"/>
    </row>
    <row r="866" spans="12:13" ht="23.25">
      <c r="L866" s="23"/>
      <c r="M866" s="27"/>
    </row>
    <row r="867" spans="12:13" ht="23.25">
      <c r="L867" s="23"/>
      <c r="M867" s="27"/>
    </row>
    <row r="868" spans="12:13" ht="23.25">
      <c r="L868" s="23"/>
      <c r="M868" s="27"/>
    </row>
    <row r="869" spans="12:13" ht="23.25">
      <c r="L869" s="23"/>
      <c r="M869" s="27"/>
    </row>
    <row r="870" spans="12:13" ht="23.25">
      <c r="L870" s="23"/>
      <c r="M870" s="27"/>
    </row>
    <row r="871" spans="12:13" ht="23.25">
      <c r="L871" s="23"/>
      <c r="M871" s="27"/>
    </row>
    <row r="872" spans="12:13" ht="23.25">
      <c r="L872" s="23"/>
      <c r="M872" s="27"/>
    </row>
    <row r="873" spans="12:13" ht="23.25">
      <c r="L873" s="23"/>
      <c r="M873" s="27"/>
    </row>
    <row r="874" spans="12:13" ht="23.25">
      <c r="L874" s="23"/>
      <c r="M874" s="27"/>
    </row>
    <row r="875" spans="12:13" ht="23.25">
      <c r="L875" s="23"/>
      <c r="M875" s="27"/>
    </row>
    <row r="876" spans="12:13" ht="23.25">
      <c r="L876" s="23"/>
      <c r="M876" s="27"/>
    </row>
    <row r="877" spans="12:13" ht="23.25">
      <c r="L877" s="23"/>
      <c r="M877" s="27"/>
    </row>
    <row r="878" spans="12:13" ht="23.25">
      <c r="L878" s="23"/>
      <c r="M878" s="27"/>
    </row>
    <row r="879" spans="12:13" ht="23.25">
      <c r="L879" s="23"/>
      <c r="M879" s="27"/>
    </row>
    <row r="880" spans="12:13" ht="23.25">
      <c r="L880" s="23"/>
      <c r="M880" s="27"/>
    </row>
    <row r="881" spans="12:13" ht="23.25">
      <c r="L881" s="23"/>
      <c r="M881" s="27"/>
    </row>
    <row r="882" spans="12:13" ht="23.25">
      <c r="L882" s="23"/>
      <c r="M882" s="27"/>
    </row>
    <row r="883" spans="12:13" ht="23.25">
      <c r="L883" s="23"/>
      <c r="M883" s="27"/>
    </row>
    <row r="884" spans="12:13" ht="23.25">
      <c r="L884" s="23"/>
      <c r="M884" s="27"/>
    </row>
    <row r="885" spans="12:13" ht="23.25">
      <c r="L885" s="23"/>
      <c r="M885" s="27"/>
    </row>
    <row r="886" spans="12:13" ht="23.25">
      <c r="L886" s="23"/>
      <c r="M886" s="27"/>
    </row>
    <row r="887" spans="12:13" ht="23.25">
      <c r="L887" s="23"/>
      <c r="M887" s="27"/>
    </row>
    <row r="888" spans="12:13" ht="23.25">
      <c r="L888" s="23"/>
      <c r="M888" s="27"/>
    </row>
    <row r="889" spans="12:13" ht="23.25">
      <c r="L889" s="23"/>
      <c r="M889" s="27"/>
    </row>
    <row r="890" spans="12:13" ht="23.25">
      <c r="L890" s="23"/>
      <c r="M890" s="27"/>
    </row>
    <row r="891" spans="12:13" ht="23.25">
      <c r="L891" s="23"/>
      <c r="M891" s="27"/>
    </row>
    <row r="892" spans="12:13" ht="23.25">
      <c r="L892" s="23"/>
      <c r="M892" s="27"/>
    </row>
    <row r="893" spans="12:13" ht="23.25">
      <c r="L893" s="23"/>
      <c r="M893" s="27"/>
    </row>
    <row r="894" spans="12:13" ht="23.25">
      <c r="L894" s="23"/>
      <c r="M894" s="27"/>
    </row>
    <row r="895" spans="12:13" ht="23.25">
      <c r="L895" s="23"/>
      <c r="M895" s="27"/>
    </row>
    <row r="896" spans="12:13" ht="23.25">
      <c r="L896" s="23"/>
      <c r="M896" s="27"/>
    </row>
    <row r="897" spans="12:13" ht="23.25">
      <c r="L897" s="23"/>
      <c r="M897" s="27"/>
    </row>
    <row r="898" spans="12:13" ht="23.25">
      <c r="L898" s="23"/>
      <c r="M898" s="27"/>
    </row>
    <row r="899" spans="12:13" ht="23.25">
      <c r="L899" s="23"/>
      <c r="M899" s="27"/>
    </row>
    <row r="900" spans="12:13" ht="23.25">
      <c r="L900" s="23"/>
      <c r="M900" s="27"/>
    </row>
    <row r="901" spans="12:13" ht="23.25">
      <c r="L901" s="23"/>
      <c r="M901" s="27"/>
    </row>
    <row r="902" spans="12:13" ht="23.25">
      <c r="L902" s="23"/>
      <c r="M902" s="27"/>
    </row>
    <row r="903" spans="12:13" ht="23.25">
      <c r="L903" s="23"/>
      <c r="M903" s="27"/>
    </row>
    <row r="904" spans="12:13" ht="23.25">
      <c r="L904" s="23"/>
      <c r="M904" s="27"/>
    </row>
    <row r="905" spans="12:13" ht="23.25">
      <c r="L905" s="23"/>
      <c r="M905" s="27"/>
    </row>
    <row r="906" spans="12:13" ht="23.25">
      <c r="L906" s="23"/>
      <c r="M906" s="27"/>
    </row>
    <row r="907" spans="12:13" ht="23.25">
      <c r="L907" s="23"/>
      <c r="M907" s="27"/>
    </row>
    <row r="908" spans="12:13" ht="23.25">
      <c r="L908" s="23"/>
      <c r="M908" s="27"/>
    </row>
    <row r="909" spans="12:13" ht="23.25">
      <c r="L909" s="23"/>
      <c r="M909" s="27"/>
    </row>
    <row r="910" spans="12:13" ht="23.25">
      <c r="L910" s="23"/>
      <c r="M910" s="27"/>
    </row>
    <row r="911" spans="12:13" ht="23.25">
      <c r="L911" s="23"/>
      <c r="M911" s="27"/>
    </row>
    <row r="912" spans="12:13" ht="23.25">
      <c r="L912" s="23"/>
      <c r="M912" s="27"/>
    </row>
    <row r="913" spans="12:13" ht="23.25">
      <c r="L913" s="23"/>
      <c r="M913" s="27"/>
    </row>
    <row r="914" spans="12:13" ht="23.25">
      <c r="L914" s="23"/>
      <c r="M914" s="27"/>
    </row>
    <row r="915" spans="12:13" ht="23.25">
      <c r="L915" s="23"/>
      <c r="M915" s="27"/>
    </row>
    <row r="916" spans="12:13" ht="23.25">
      <c r="L916" s="23"/>
      <c r="M916" s="27"/>
    </row>
    <row r="917" spans="12:13" ht="23.25">
      <c r="L917" s="23"/>
      <c r="M917" s="27"/>
    </row>
    <row r="918" spans="12:13" ht="23.25">
      <c r="L918" s="23"/>
      <c r="M918" s="27"/>
    </row>
    <row r="919" spans="12:13" ht="23.25">
      <c r="L919" s="23"/>
      <c r="M919" s="27"/>
    </row>
    <row r="920" spans="12:13" ht="23.25">
      <c r="L920" s="23"/>
      <c r="M920" s="27"/>
    </row>
    <row r="921" spans="12:13" ht="23.25">
      <c r="L921" s="23"/>
      <c r="M921" s="27"/>
    </row>
    <row r="922" spans="12:13" ht="23.25">
      <c r="L922" s="23"/>
      <c r="M922" s="27"/>
    </row>
    <row r="923" spans="12:13" ht="23.25">
      <c r="L923" s="23"/>
      <c r="M923" s="27"/>
    </row>
    <row r="924" spans="12:13" ht="23.25">
      <c r="L924" s="23"/>
      <c r="M924" s="27"/>
    </row>
    <row r="925" spans="12:13" ht="23.25">
      <c r="L925" s="23"/>
      <c r="M925" s="27"/>
    </row>
    <row r="926" spans="12:13" ht="23.25">
      <c r="L926" s="23"/>
      <c r="M926" s="27"/>
    </row>
    <row r="927" spans="12:13" ht="23.25">
      <c r="L927" s="23"/>
      <c r="M927" s="27"/>
    </row>
    <row r="928" spans="12:13" ht="23.25">
      <c r="L928" s="23"/>
      <c r="M928" s="27"/>
    </row>
    <row r="929" spans="12:13" ht="23.25">
      <c r="L929" s="23"/>
      <c r="M929" s="27"/>
    </row>
    <row r="930" spans="12:13" ht="23.25">
      <c r="L930" s="23"/>
      <c r="M930" s="27"/>
    </row>
    <row r="931" spans="12:13" ht="23.25">
      <c r="L931" s="23"/>
      <c r="M931" s="27"/>
    </row>
    <row r="932" spans="12:13" ht="23.25">
      <c r="L932" s="23"/>
      <c r="M932" s="27"/>
    </row>
    <row r="933" spans="12:13" ht="23.25">
      <c r="L933" s="23"/>
      <c r="M933" s="27"/>
    </row>
    <row r="934" spans="12:13" ht="23.25">
      <c r="L934" s="23"/>
      <c r="M934" s="27"/>
    </row>
    <row r="935" spans="12:13" ht="23.25">
      <c r="L935" s="23"/>
      <c r="M935" s="27"/>
    </row>
    <row r="936" spans="12:13" ht="23.25">
      <c r="L936" s="23"/>
      <c r="M936" s="27"/>
    </row>
    <row r="937" spans="12:13" ht="23.25">
      <c r="L937" s="23"/>
      <c r="M937" s="27"/>
    </row>
    <row r="938" spans="12:13" ht="23.25">
      <c r="L938" s="23"/>
      <c r="M938" s="27"/>
    </row>
    <row r="939" spans="12:13" ht="23.25">
      <c r="L939" s="23"/>
      <c r="M939" s="27"/>
    </row>
    <row r="940" spans="12:13" ht="23.25">
      <c r="L940" s="23"/>
      <c r="M940" s="27"/>
    </row>
    <row r="941" spans="12:13" ht="23.25">
      <c r="L941" s="23"/>
      <c r="M941" s="27"/>
    </row>
    <row r="942" spans="12:13" ht="23.25">
      <c r="L942" s="23"/>
      <c r="M942" s="27"/>
    </row>
    <row r="943" spans="12:13" ht="23.25">
      <c r="L943" s="23"/>
      <c r="M943" s="27"/>
    </row>
    <row r="944" spans="12:13" ht="23.25">
      <c r="L944" s="23"/>
      <c r="M944" s="27"/>
    </row>
    <row r="945" spans="12:13" ht="23.25">
      <c r="L945" s="23"/>
      <c r="M945" s="27"/>
    </row>
    <row r="946" spans="12:13" ht="23.25">
      <c r="L946" s="23"/>
      <c r="M946" s="27"/>
    </row>
    <row r="947" spans="12:13" ht="23.25">
      <c r="L947" s="23"/>
      <c r="M947" s="27"/>
    </row>
    <row r="948" spans="12:13" ht="23.25">
      <c r="L948" s="23"/>
      <c r="M948" s="27"/>
    </row>
    <row r="949" spans="12:13" ht="23.25">
      <c r="L949" s="23"/>
      <c r="M949" s="27"/>
    </row>
    <row r="950" spans="12:13" ht="23.25">
      <c r="L950" s="23"/>
      <c r="M950" s="27"/>
    </row>
    <row r="951" spans="12:13" ht="23.25">
      <c r="L951" s="23"/>
      <c r="M951" s="27"/>
    </row>
    <row r="952" spans="12:13" ht="23.25">
      <c r="L952" s="23"/>
      <c r="M952" s="27"/>
    </row>
    <row r="953" spans="12:13" ht="23.25">
      <c r="L953" s="23"/>
      <c r="M953" s="27"/>
    </row>
    <row r="954" spans="12:13" ht="23.25">
      <c r="L954" s="23"/>
      <c r="M954" s="27"/>
    </row>
    <row r="955" spans="12:13" ht="23.25">
      <c r="L955" s="23"/>
      <c r="M955" s="27"/>
    </row>
    <row r="956" spans="12:13" ht="23.25">
      <c r="L956" s="23"/>
      <c r="M956" s="27"/>
    </row>
  </sheetData>
  <sheetProtection/>
  <mergeCells count="11">
    <mergeCell ref="L2:N3"/>
    <mergeCell ref="C6:F6"/>
    <mergeCell ref="B4:K4"/>
    <mergeCell ref="C7:F8"/>
    <mergeCell ref="G7:J8"/>
    <mergeCell ref="K7:N8"/>
    <mergeCell ref="A174:J174"/>
    <mergeCell ref="K6:N6"/>
    <mergeCell ref="G6:J6"/>
    <mergeCell ref="A6:A9"/>
    <mergeCell ref="B6:B9"/>
  </mergeCells>
  <printOptions/>
  <pageMargins left="0.03937007874015748" right="0.03937007874015748" top="0.7874015748031497" bottom="0.3937007874015748" header="0.2362204724409449" footer="0"/>
  <pageSetup fitToHeight="3" horizontalDpi="600" verticalDpi="600" orientation="landscape" paperSize="9" scale="12" r:id="rId1"/>
  <headerFooter alignWithMargins="0">
    <oddFooter>&amp;CСтраница &amp;P</oddFooter>
  </headerFooter>
  <rowBreaks count="5" manualBreakCount="5">
    <brk id="66" max="15" man="1"/>
    <brk id="90" max="13" man="1"/>
    <brk id="115" max="15" man="1"/>
    <brk id="152" max="15" man="1"/>
    <brk id="17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Фiнвiддiл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Лiлiя</dc:creator>
  <cp:keywords/>
  <dc:description/>
  <cp:lastModifiedBy>User</cp:lastModifiedBy>
  <cp:lastPrinted>2019-01-30T13:46:25Z</cp:lastPrinted>
  <dcterms:created xsi:type="dcterms:W3CDTF">2000-03-16T16:40:09Z</dcterms:created>
  <dcterms:modified xsi:type="dcterms:W3CDTF">2019-03-05T12:58:28Z</dcterms:modified>
  <cp:category/>
  <cp:version/>
  <cp:contentType/>
  <cp:contentStatus/>
</cp:coreProperties>
</file>