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435" tabRatio="604" activeTab="0"/>
  </bookViews>
  <sheets>
    <sheet name="міськ.Дрогобич І кв." sheetId="1" r:id="rId1"/>
  </sheets>
  <definedNames>
    <definedName name="_xlnm.Print_Titles" localSheetId="0">'міськ.Дрогобич І кв.'!$6:$10</definedName>
    <definedName name="_xlnm.Print_Area" localSheetId="0">'міськ.Дрогобич І кв.'!$A$1:$T$188</definedName>
  </definedNames>
  <calcPr fullCalcOnLoad="1"/>
</workbook>
</file>

<file path=xl/sharedStrings.xml><?xml version="1.0" encoding="utf-8"?>
<sst xmlns="http://schemas.openxmlformats.org/spreadsheetml/2006/main" count="335" uniqueCount="323">
  <si>
    <t>Всього</t>
  </si>
  <si>
    <t>ВИДАТКИ</t>
  </si>
  <si>
    <t>Загальний фонд</t>
  </si>
  <si>
    <t>Разом</t>
  </si>
  <si>
    <t>10000000</t>
  </si>
  <si>
    <t>11000000</t>
  </si>
  <si>
    <t>11010000</t>
  </si>
  <si>
    <t>Місцеві податки і збори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</si>
  <si>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</si>
  <si>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</si>
  <si>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</si>
  <si>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</si>
  <si>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22000000</t>
  </si>
  <si>
    <t>Державне мито</t>
  </si>
  <si>
    <t>22090000</t>
  </si>
  <si>
    <t>30000000</t>
  </si>
  <si>
    <t>Доходи від операцій з капіталом</t>
  </si>
  <si>
    <t>33000000</t>
  </si>
  <si>
    <t>33010000</t>
  </si>
  <si>
    <t>41020000</t>
  </si>
  <si>
    <t>Державне управління</t>
  </si>
  <si>
    <t>Освіта</t>
  </si>
  <si>
    <t>Охорона здоров"я</t>
  </si>
  <si>
    <t xml:space="preserve">Соціальний захист та соціальне забезпечення </t>
  </si>
  <si>
    <t>Житлово-комунальне господарство</t>
  </si>
  <si>
    <t>Культура і мистецтво</t>
  </si>
  <si>
    <t>1</t>
  </si>
  <si>
    <t>3</t>
  </si>
  <si>
    <t>4</t>
  </si>
  <si>
    <t>6</t>
  </si>
  <si>
    <t>7</t>
  </si>
  <si>
    <t>22080000</t>
  </si>
  <si>
    <t>41030000</t>
  </si>
  <si>
    <t>Офіційні трансферти</t>
  </si>
  <si>
    <t>40000000</t>
  </si>
  <si>
    <t>Спеціальний фонд</t>
  </si>
  <si>
    <t>Видатки бюджету за функціональною структурою</t>
  </si>
  <si>
    <t>Разом доходів</t>
  </si>
  <si>
    <t>11020000</t>
  </si>
  <si>
    <t>Податок на прибуток підприємств</t>
  </si>
  <si>
    <t>2</t>
  </si>
  <si>
    <t xml:space="preserve">Інші неподаткові надходження </t>
  </si>
  <si>
    <t>31030000</t>
  </si>
  <si>
    <t>Податкові надходження</t>
  </si>
  <si>
    <t>Фізична культура і спорт</t>
  </si>
  <si>
    <t>24000000</t>
  </si>
  <si>
    <t>затверджено по бюджету</t>
  </si>
  <si>
    <t>уточнений план</t>
  </si>
  <si>
    <t xml:space="preserve">уточнений план </t>
  </si>
  <si>
    <t>Перевищення доходів над видатками</t>
  </si>
  <si>
    <t>БАЛАНС</t>
  </si>
  <si>
    <t>ВСЬОГО ДОХОДИ</t>
  </si>
  <si>
    <t>21080000</t>
  </si>
  <si>
    <t>Інші надходження</t>
  </si>
  <si>
    <t>25000000</t>
  </si>
  <si>
    <t xml:space="preserve"> Власні надходження бюджетних установ</t>
  </si>
  <si>
    <t>24060000</t>
  </si>
  <si>
    <t xml:space="preserve"> </t>
  </si>
  <si>
    <t>ГРН.</t>
  </si>
  <si>
    <t>41020100</t>
  </si>
  <si>
    <t>Резервний фонд</t>
  </si>
  <si>
    <t>18000000</t>
  </si>
  <si>
    <t>18050000</t>
  </si>
  <si>
    <t xml:space="preserve">Єдиний податок </t>
  </si>
  <si>
    <t>19000000</t>
  </si>
  <si>
    <t>19010000</t>
  </si>
  <si>
    <t>Екологічний податок</t>
  </si>
  <si>
    <t>Інші податки та збори</t>
  </si>
  <si>
    <t>21010000</t>
  </si>
  <si>
    <t>Надходження від орендної плати за користування  цілісним майновим комплексом та іншим державним  майном</t>
  </si>
  <si>
    <t>Кошти від продажу землі і нематеріальних активів</t>
  </si>
  <si>
    <t>Кошти  від продажу землі</t>
  </si>
  <si>
    <t>Частина чистого прибутку ( доходу) державних унітарних підприємств та їх обєднань,  що вилучається до бюджету</t>
  </si>
  <si>
    <t>Адміністративні збори та платежі, доходи
 від некомерційної господарської діяльності</t>
  </si>
  <si>
    <t>Податок на  доходи фізичних осіб</t>
  </si>
  <si>
    <t>Кошти від відчуження майна, що належить Автономній Республіці Крим  та майна, що перебуває у комунальній власності</t>
  </si>
  <si>
    <t>18030000</t>
  </si>
  <si>
    <t>Туристичний збір</t>
  </si>
  <si>
    <t>24170000</t>
  </si>
  <si>
    <t>Надходження коштів пайової участі у розвитку</t>
  </si>
  <si>
    <t>14000000</t>
  </si>
  <si>
    <t>Внутрішні податки на товари та послуги</t>
  </si>
  <si>
    <t>14040000</t>
  </si>
  <si>
    <t>Акцизний податок з реалізації суб’єктами господарювання роздрібної торгівлі підакцизних товарів</t>
  </si>
  <si>
    <t>22130000</t>
  </si>
  <si>
    <t>Орендна плата за водні об’єкти</t>
  </si>
  <si>
    <t xml:space="preserve">Базова дотація 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</si>
  <si>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</si>
  <si>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</si>
  <si>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</si>
  <si>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</t>
  </si>
  <si>
    <t>18010000</t>
  </si>
  <si>
    <t>Податок на майно</t>
  </si>
  <si>
    <t>Кошти від реалізації скарбів, майна, одержаного державою або територіальною громадою в порядку вспадкування чи дарування, безхазяйного майна, знахідок, а також валютних цінностей і грошових  коштів</t>
  </si>
  <si>
    <t>22010000</t>
  </si>
  <si>
    <t>Плата за надання  адміністративних послуг</t>
  </si>
  <si>
    <t>13000000</t>
  </si>
  <si>
    <t>Рентна плата та плата за використання інших природних ресурсів</t>
  </si>
  <si>
    <t xml:space="preserve">Податки на доходи, податки на прибуток,
податки на збільшення ринкової вартості </t>
  </si>
  <si>
    <t>виконано (грн.)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</si>
  <si>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</si>
  <si>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</si>
  <si>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</si>
  <si>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</si>
  <si>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0180</t>
  </si>
  <si>
    <t>0100</t>
  </si>
  <si>
    <t>1000</t>
  </si>
  <si>
    <t>2000</t>
  </si>
  <si>
    <t>3000</t>
  </si>
  <si>
    <t>3011</t>
  </si>
  <si>
    <t>3012</t>
  </si>
  <si>
    <t>3031</t>
  </si>
  <si>
    <t>3041</t>
  </si>
  <si>
    <t>3042</t>
  </si>
  <si>
    <t>3043</t>
  </si>
  <si>
    <t>3044</t>
  </si>
  <si>
    <t>3045</t>
  </si>
  <si>
    <t>3046</t>
  </si>
  <si>
    <t>3047</t>
  </si>
  <si>
    <t>3104</t>
  </si>
  <si>
    <t>8000</t>
  </si>
  <si>
    <t>Надання субсидій населенню для відшкодування витрат на оплату житлово-комунальних послуг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</si>
  <si>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</si>
  <si>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</si>
  <si>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</si>
  <si>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</si>
  <si>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</si>
  <si>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</si>
  <si>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</si>
  <si>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</si>
  <si>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</si>
  <si>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</si>
  <si>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</si>
  <si>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</si>
  <si>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6000</t>
  </si>
  <si>
    <t>31010200</t>
  </si>
  <si>
    <t xml:space="preserve">  у відсотках до уточненого річного плану</t>
  </si>
  <si>
    <t>грн.</t>
  </si>
  <si>
    <t xml:space="preserve"> у відсотках до уточненого річного плану</t>
  </si>
  <si>
    <t xml:space="preserve"> Субвенції  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</si>
  <si>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</si>
  <si>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</si>
  <si>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</si>
  <si>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</si>
  <si>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</si>
  <si>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</si>
  <si>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41050100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</si>
  <si>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</si>
  <si>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41050300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</si>
  <si>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</si>
  <si>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41050700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</si>
  <si>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</si>
  <si>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</si>
  <si>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</si>
  <si>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</si>
  <si>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 грн.</t>
  </si>
  <si>
    <t>Дотації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</si>
  <si>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</si>
  <si>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6011</t>
  </si>
  <si>
    <t>6030</t>
  </si>
  <si>
    <t>6083</t>
  </si>
  <si>
    <t>6082</t>
  </si>
  <si>
    <t>6090</t>
  </si>
  <si>
    <t>7000</t>
  </si>
  <si>
    <t>Економічна діяльність</t>
  </si>
  <si>
    <t>7130</t>
  </si>
  <si>
    <t>Здійснення заходів із землеустрою</t>
  </si>
  <si>
    <t>Реалізація інших заходів щодо соціально-економічного розвитку територій</t>
  </si>
  <si>
    <t>Реалізація програм і заходів в галузі туризму та курортів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</si>
  <si>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</si>
  <si>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</si>
  <si>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</si>
  <si>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</si>
  <si>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</si>
  <si>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</si>
  <si>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7670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</si>
  <si>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</si>
  <si>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</si>
  <si>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</si>
  <si>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</si>
  <si>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</si>
  <si>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8700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</si>
  <si>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</si>
  <si>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</si>
  <si>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</si>
  <si>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</si>
  <si>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Надання пільг на оплату житлово-комунальних послуг окремим категоріям громадян відповідно до законодавства</t>
  </si>
  <si>
    <t>Надання інших пільг окремим категоріям громадян відповідно до законодавства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</si>
  <si>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</si>
  <si>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</si>
  <si>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</si>
  <si>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</si>
  <si>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</si>
  <si>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</si>
  <si>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 для сім`ї, дітей та молоді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</si>
  <si>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</si>
  <si>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</si>
  <si>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</si>
  <si>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Експлуатація та технічне обслуговування житлового фонду</t>
  </si>
  <si>
    <t>Організація благоустрою населених пунктів</t>
  </si>
  <si>
    <t>Придбання житла для окремих категорій населення відповідно до законодавства</t>
  </si>
  <si>
    <t>Інша діяльність у сфері житлово-комунального господарства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</si>
  <si>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</si>
  <si>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</si>
  <si>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</si>
  <si>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</si>
  <si>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</si>
  <si>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Проектування, реставрація та охорона пам`яток архітектури</t>
  </si>
  <si>
    <t>Співфінансування інвестиційних проектів, що реалізуються за рахунок коштів державного фонду регіонального розвитку</t>
  </si>
  <si>
    <t>Внески до статутного капіталу суб`єктів господарювання</t>
  </si>
  <si>
    <t>Утилізація відходів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</si>
  <si>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</si>
  <si>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</si>
  <si>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Інша діяльність у сфері державного управління</t>
  </si>
  <si>
    <t>8822</t>
  </si>
  <si>
    <t>8821</t>
  </si>
  <si>
    <t>8881</t>
  </si>
  <si>
    <t>8882</t>
  </si>
  <si>
    <t>Повернення коштів, наданих для виконання гарантійних зобов`язань за позичальників, що отримали кредити під місцеві гарантії</t>
  </si>
  <si>
    <t>6020</t>
  </si>
  <si>
    <t>Інші субвенції з місцевого бюджету</t>
  </si>
  <si>
    <t>Будівництво споруд, установ та закладів фізичної культури  і спорту</t>
  </si>
  <si>
    <t>Виконання інвестиційних проектів за рахунок субвенцій з інших бюджетів</t>
  </si>
  <si>
    <t>Природоохоронні заходиза рахунок цільових фондів</t>
  </si>
  <si>
    <t>16000000</t>
  </si>
  <si>
    <t>16010000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</si>
  <si>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</si>
  <si>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</si>
  <si>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41050200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</si>
  <si>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</si>
  <si>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</si>
  <si>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</si>
  <si>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</si>
  <si>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</si>
  <si>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Розроблення схем планування та забудови територій (містобудівної документації)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</si>
  <si>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</si>
  <si>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ст.10 Закону України "Про статус ветеранів війни, гарантії їх соціального захисту"</t>
  </si>
  <si>
    <t>Бюджетні позички суб`єктам господарювання та їх повернення</t>
  </si>
  <si>
    <t>передані</t>
  </si>
  <si>
    <t>вілзал</t>
  </si>
  <si>
    <t>доходи</t>
  </si>
  <si>
    <t>баланс</t>
  </si>
  <si>
    <t>видатки</t>
  </si>
  <si>
    <t>На 2019 рік</t>
  </si>
  <si>
    <t>На 2019рік</t>
  </si>
  <si>
    <t>динаміка виконання  2019 до 2018 року, (%)</t>
  </si>
  <si>
    <t>11010100</t>
  </si>
  <si>
    <t>11010200</t>
  </si>
  <si>
    <t>18010500</t>
  </si>
  <si>
    <t>18010600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</si>
  <si>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</si>
  <si>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</si>
  <si>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Земельний податок з юридичних осіб </t>
  </si>
  <si>
    <t>Орендна плата з юридичних осіб 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</si>
  <si>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</si>
  <si>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</si>
  <si>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41000000</t>
  </si>
  <si>
    <t>Від органів державного управління  </t>
  </si>
  <si>
    <t>6014</t>
  </si>
  <si>
    <t>6013</t>
  </si>
  <si>
    <t>6015</t>
  </si>
  <si>
    <t>Надання субсидій населенню для відшкодування витрат на придбання твердого  та рідкого пічного  побутового палива і скрапленого газу</t>
  </si>
  <si>
    <t>Компенсаційні виплати на пільговий проїзд  атомобільним транспортомокремих категоріям громадян</t>
  </si>
  <si>
    <t>Надання соціальних гарантій фізичним особам,які надають соціальні послуги громадянам похилого віку, особам з інвалідністю, дітям з інвалідністю, хворим, які  не здатні до самообслуговування і потребують сторонньої допомоги</t>
  </si>
  <si>
    <t>Забезпечення діяльності водопровідно-каналізаційного господарства</t>
  </si>
  <si>
    <t>Забезпечення збору та вивезення сміття і відходів</t>
  </si>
  <si>
    <t>Забезпечення надійної та безперебійної експлуатації ліфтів</t>
  </si>
  <si>
    <t>Забезпечення функціонування підприємств, установ та організацій, що виробляють, виконують та/ або надають житлово-комунальні послуги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</si>
  <si>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</si>
  <si>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інших об`єктів  комунальної власності</t>
  </si>
  <si>
    <t>Виконання інвестиційних проектів в рамках здійснення заходів щодо соціально - економічного розвитку окремих територій</t>
  </si>
  <si>
    <t>Утримання та розвиток автомобільних доріг та дорожньої інфраструктури за рахунрк коштів місцевого бюджету</t>
  </si>
  <si>
    <t xml:space="preserve">Надання пільгових довгострокових кредитів молодим сім`ям та одиноким молодим громадянам на будівництво/ придбання житла  </t>
  </si>
  <si>
    <t xml:space="preserve">Повернення пільгових довгострокових кредитів, наданих молодим сім`ям та одиноким молодим громадянам на будівництво/ придбання житла  </t>
  </si>
  <si>
    <t>Надання бюджетних позичок суб`єктам господарювання</t>
  </si>
  <si>
    <t>Повернення б`юджетних  позичок, наданих суб`єктам господарювання</t>
  </si>
  <si>
    <t>Надання коштів для забезпечення гарантійних зобов`язань за позичальників, що отримали кредити під місцеві гарантії</t>
  </si>
  <si>
    <t>Субвенція з місцевого бюджету на здійснення заходів щодо соціально-економічного розвитку окремих територій  за рахунок відповідної субвенції з державного бюджету</t>
  </si>
  <si>
    <t>Вішкодування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</si>
  <si>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cтупеня, на дитину, яка отримала тяжку травму, потребує трансплатації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</si>
  <si>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сім`ях</t>
  </si>
  <si>
    <t xml:space="preserve">Надання фінансової підтримки громадським організаціям ветеранів і осіб з інвалідністю, діяльність яких має соціальну спрямованість </t>
  </si>
  <si>
    <t>Субвенція з місцевого бюджету на виконання інвестиційних проектів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</si>
  <si>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</si>
  <si>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</si>
  <si>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</si>
  <si>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</si>
  <si>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41054300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</si>
  <si>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</si>
  <si>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</si>
  <si>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</si>
  <si>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</si>
  <si>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</si>
  <si>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41053400</t>
  </si>
  <si>
    <t>41053600</t>
  </si>
  <si>
    <t>Субвенція з місцевого бюджету на здійснення природоохоронних заходів</t>
  </si>
  <si>
    <t>41053500</t>
  </si>
  <si>
    <t>41050500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</si>
  <si>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</si>
  <si>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</si>
  <si>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</si>
  <si>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" Про статус ветеранів війни, гарантії їх соціального захисту , для осіб з інвалідністю І-ІІ групи, яка настала</t>
  </si>
  <si>
    <t>Субвенція з місцевого бюджету на співфінансування інвестиційних проектів</t>
  </si>
  <si>
    <t>Утримання та розвиток автомобільних доріг та дорожньої інфраструктури за рахунок трансфертів з інших місцевих бюджетів</t>
  </si>
  <si>
    <t>Звіт про виконання  міського бюджету м.Дрогобича за  2019 рік</t>
  </si>
  <si>
    <t>виконано у відсотках до уточненого річного   плану на 2019 рік</t>
  </si>
  <si>
    <t>виконано за  2018 (грн.)</t>
  </si>
  <si>
    <t>Виконано за 2019 року</t>
  </si>
  <si>
    <t>Виконано за  2018 року (грн.)</t>
  </si>
  <si>
    <t>Виконано за  2019 рік</t>
  </si>
  <si>
    <t>31020000</t>
  </si>
  <si>
    <t>Надходження коштів від Державного фонду дорогоцінних металів і дорогоцінного каміння  </t>
  </si>
  <si>
    <t>41040400</t>
  </si>
  <si>
    <t>Інші дотації з місцевого бюджету</t>
  </si>
  <si>
    <t>41034600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</si>
  <si>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</si>
  <si>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41052900</t>
  </si>
  <si>
    <t xml:space="preserve"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</t>
  </si>
  <si>
    <t>41053700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</si>
  <si>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</si>
  <si>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</t>
  </si>
  <si>
    <t>Начальник фінансового управління                                                                                                                                     О.Савран</t>
  </si>
  <si>
    <t xml:space="preserve">Додаток  від 27.02.2020 р. № 221
до рішення сесія
від                     2020 № 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</si>
</sst>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0"/>
    <numFmt numFmtId="203" formatCode="_-* #,##0.0\ _к_._-;\-* #,##0.0\ _к_._-;_-* &quot;-&quot;??\ _к_._-;_-@_-"/>
    <numFmt numFmtId="204" formatCode="#,##0.0\ _к_."/>
    <numFmt numFmtId="205" formatCode="#,##0.0\ &quot;к.&quot;"/>
    <numFmt numFmtId="206" formatCode="#,##0.0"/>
    <numFmt numFmtId="207" formatCode="#,##0.0\ _к_.;\-#,##0.0\ _к_."/>
    <numFmt numFmtId="208" formatCode="#,##0\ _к_."/>
    <numFmt numFmtId="209" formatCode="_-* #,##0.0\ _г_р_н_._-;\-* #,##0.0\ _г_р_н_._-;_-* &quot;-&quot;?\ _г_р_н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_ ;[Red]\-#,##0.0\ "/>
    <numFmt numFmtId="215" formatCode="#,##0.00\ _к_."/>
    <numFmt numFmtId="216" formatCode="#,##0.000\ _к_."/>
    <numFmt numFmtId="217" formatCode="#0.00"/>
  </numFmts>
  <fonts count="84">
    <font>
      <sz val="10"/>
      <name val="Arial Cyr"/>
      <family val="0"/>
    </font>
    <font>
      <sz val="18"/>
      <name val="Arial Cyr"/>
      <family val="2"/>
    </font>
    <font>
      <sz val="24"/>
      <name val="Arial Cyr"/>
      <family val="2"/>
    </font>
    <font>
      <b/>
      <sz val="24"/>
      <name val="Arial Cyr"/>
      <family val="2"/>
    </font>
    <font>
      <i/>
      <sz val="10"/>
      <name val="Arial Cyr"/>
      <family val="2"/>
    </font>
    <font>
      <sz val="18"/>
      <color indexed="10"/>
      <name val="Arial Cyr"/>
      <family val="2"/>
    </font>
    <font>
      <sz val="28"/>
      <name val="Arial Cyr"/>
      <family val="2"/>
    </font>
    <font>
      <b/>
      <i/>
      <sz val="28"/>
      <name val="Arial"/>
      <family val="2"/>
    </font>
    <font>
      <b/>
      <sz val="28"/>
      <name val="Arial Cyr"/>
      <family val="2"/>
    </font>
    <font>
      <i/>
      <sz val="28"/>
      <name val="Arial Cyr"/>
      <family val="2"/>
    </font>
    <font>
      <b/>
      <sz val="36"/>
      <name val="Arial Cyr"/>
      <family val="0"/>
    </font>
    <font>
      <sz val="36"/>
      <name val="Arial Cyr"/>
      <family val="2"/>
    </font>
    <font>
      <sz val="30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0"/>
    </font>
    <font>
      <b/>
      <sz val="18"/>
      <color indexed="12"/>
      <name val="Arial Cyr"/>
      <family val="2"/>
    </font>
    <font>
      <b/>
      <sz val="10"/>
      <name val="Arial Cyr"/>
      <family val="0"/>
    </font>
    <font>
      <b/>
      <sz val="18"/>
      <name val="Arial Cyr"/>
      <family val="2"/>
    </font>
    <font>
      <b/>
      <sz val="36"/>
      <color indexed="10"/>
      <name val="Arial Cyr"/>
      <family val="0"/>
    </font>
    <font>
      <sz val="28"/>
      <color indexed="10"/>
      <name val="Arial Cyr"/>
      <family val="0"/>
    </font>
    <font>
      <sz val="10"/>
      <color indexed="10"/>
      <name val="Arial Cyr"/>
      <family val="2"/>
    </font>
    <font>
      <b/>
      <sz val="28"/>
      <color indexed="10"/>
      <name val="Arial Cyr"/>
      <family val="0"/>
    </font>
    <font>
      <b/>
      <sz val="10"/>
      <color indexed="10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i/>
      <sz val="48"/>
      <name val="Arial Cyr"/>
      <family val="0"/>
    </font>
    <font>
      <i/>
      <sz val="48"/>
      <color indexed="12"/>
      <name val="Arial Cyr"/>
      <family val="0"/>
    </font>
    <font>
      <b/>
      <sz val="46"/>
      <name val="Times New Roman"/>
      <family val="1"/>
    </font>
    <font>
      <b/>
      <sz val="52"/>
      <name val="Arial Cyr"/>
      <family val="2"/>
    </font>
    <font>
      <b/>
      <sz val="52"/>
      <color indexed="12"/>
      <name val="Arial Cyr"/>
      <family val="2"/>
    </font>
    <font>
      <b/>
      <sz val="52"/>
      <name val="Times New Roman"/>
      <family val="1"/>
    </font>
    <font>
      <b/>
      <sz val="48"/>
      <name val="Times New Roman"/>
      <family val="1"/>
    </font>
    <font>
      <sz val="46"/>
      <name val="Arial Cyr"/>
      <family val="2"/>
    </font>
    <font>
      <sz val="46"/>
      <name val="Times New Roman"/>
      <family val="1"/>
    </font>
    <font>
      <i/>
      <sz val="46"/>
      <name val="Times New Roman"/>
      <family val="1"/>
    </font>
    <font>
      <b/>
      <sz val="32"/>
      <name val="Times New Roman"/>
      <family val="1"/>
    </font>
    <font>
      <b/>
      <sz val="32"/>
      <name val="Arial Cyr"/>
      <family val="0"/>
    </font>
    <font>
      <sz val="48"/>
      <name val="Arial Cyr"/>
      <family val="0"/>
    </font>
    <font>
      <sz val="50"/>
      <name val="Arial Cyr"/>
      <family val="2"/>
    </font>
    <font>
      <sz val="50"/>
      <name val="Times New Roman"/>
      <family val="1"/>
    </font>
    <font>
      <b/>
      <sz val="50"/>
      <name val="Times New Roman"/>
      <family val="1"/>
    </font>
    <font>
      <b/>
      <i/>
      <sz val="4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46"/>
      <color indexed="10"/>
      <name val="Times New Roman"/>
      <family val="1"/>
    </font>
    <font>
      <b/>
      <sz val="46"/>
      <color indexed="8"/>
      <name val="Times New Roman"/>
      <family val="1"/>
    </font>
    <font>
      <sz val="46"/>
      <color indexed="10"/>
      <name val="Arial Cyr"/>
      <family val="2"/>
    </font>
    <font>
      <sz val="34"/>
      <color indexed="10"/>
      <name val="Arial Cyr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46"/>
      <color rgb="FFFF0000"/>
      <name val="Times New Roman"/>
      <family val="1"/>
    </font>
    <font>
      <b/>
      <sz val="46"/>
      <color theme="1"/>
      <name val="Times New Roman"/>
      <family val="1"/>
    </font>
    <font>
      <sz val="46"/>
      <color rgb="FFFF0000"/>
      <name val="Arial Cyr"/>
      <family val="2"/>
    </font>
    <font>
      <sz val="34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10" fillId="0" borderId="10" xfId="96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01" fontId="1" fillId="0" borderId="0" xfId="0" applyNumberFormat="1" applyFont="1" applyFill="1" applyAlignment="1">
      <alignment/>
    </xf>
    <xf numFmtId="201" fontId="11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01" fontId="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01" fontId="12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01" fontId="1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3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201" fontId="2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right" wrapText="1"/>
    </xf>
    <xf numFmtId="2" fontId="24" fillId="0" borderId="0" xfId="0" applyNumberFormat="1" applyFont="1" applyFill="1" applyBorder="1" applyAlignment="1">
      <alignment horizontal="right" wrapText="1"/>
    </xf>
    <xf numFmtId="201" fontId="24" fillId="0" borderId="0" xfId="0" applyNumberFormat="1" applyFont="1" applyFill="1" applyBorder="1" applyAlignment="1">
      <alignment horizontal="right" wrapText="1"/>
    </xf>
    <xf numFmtId="2" fontId="23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7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201" fontId="27" fillId="0" borderId="10" xfId="0" applyNumberFormat="1" applyFont="1" applyFill="1" applyBorder="1" applyAlignment="1">
      <alignment horizontal="center"/>
    </xf>
    <xf numFmtId="2" fontId="27" fillId="0" borderId="10" xfId="96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2" fontId="23" fillId="34" borderId="0" xfId="0" applyNumberFormat="1" applyFont="1" applyFill="1" applyAlignment="1">
      <alignment/>
    </xf>
    <xf numFmtId="0" fontId="21" fillId="3" borderId="0" xfId="0" applyFont="1" applyFill="1" applyAlignment="1">
      <alignment/>
    </xf>
    <xf numFmtId="0" fontId="22" fillId="3" borderId="0" xfId="0" applyFont="1" applyFill="1" applyAlignment="1">
      <alignment/>
    </xf>
    <xf numFmtId="2" fontId="32" fillId="0" borderId="0" xfId="0" applyNumberFormat="1" applyFont="1" applyFill="1" applyBorder="1" applyAlignment="1">
      <alignment/>
    </xf>
    <xf numFmtId="2" fontId="10" fillId="0" borderId="11" xfId="96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18" fillId="0" borderId="0" xfId="96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/>
    </xf>
    <xf numFmtId="2" fontId="27" fillId="34" borderId="10" xfId="0" applyNumberFormat="1" applyFont="1" applyFill="1" applyBorder="1" applyAlignment="1">
      <alignment horizontal="center"/>
    </xf>
    <xf numFmtId="49" fontId="27" fillId="34" borderId="10" xfId="0" applyNumberFormat="1" applyFont="1" applyFill="1" applyBorder="1" applyAlignment="1">
      <alignment horizontal="center"/>
    </xf>
    <xf numFmtId="2" fontId="0" fillId="34" borderId="0" xfId="0" applyNumberFormat="1" applyFont="1" applyFill="1" applyAlignment="1">
      <alignment/>
    </xf>
    <xf numFmtId="2" fontId="23" fillId="34" borderId="12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2" fontId="23" fillId="34" borderId="12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2" fontId="80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2" fontId="81" fillId="0" borderId="10" xfId="96" applyNumberFormat="1" applyFont="1" applyFill="1" applyBorder="1" applyAlignment="1">
      <alignment horizontal="center"/>
    </xf>
    <xf numFmtId="0" fontId="33" fillId="0" borderId="10" xfId="72" applyFont="1" applyFill="1" applyBorder="1" applyAlignment="1" quotePrefix="1">
      <alignment horizontal="right"/>
      <protection/>
    </xf>
    <xf numFmtId="0" fontId="33" fillId="0" borderId="10" xfId="0" applyFont="1" applyFill="1" applyBorder="1" applyAlignment="1" quotePrefix="1">
      <alignment horizontal="right" vertical="center" wrapText="1"/>
    </xf>
    <xf numFmtId="49" fontId="33" fillId="0" borderId="10" xfId="0" applyNumberFormat="1" applyFont="1" applyFill="1" applyBorder="1" applyAlignment="1">
      <alignment horizontal="right"/>
    </xf>
    <xf numFmtId="0" fontId="33" fillId="0" borderId="10" xfId="87" applyFont="1" applyFill="1" applyBorder="1" applyAlignment="1" quotePrefix="1">
      <alignment horizontal="right"/>
      <protection/>
    </xf>
    <xf numFmtId="0" fontId="33" fillId="0" borderId="10" xfId="88" applyFont="1" applyFill="1" applyBorder="1" applyAlignment="1" quotePrefix="1">
      <alignment horizontal="right"/>
      <protection/>
    </xf>
    <xf numFmtId="0" fontId="27" fillId="0" borderId="10" xfId="88" applyFont="1" applyFill="1" applyBorder="1" applyAlignment="1" quotePrefix="1">
      <alignment horizontal="right"/>
      <protection/>
    </xf>
    <xf numFmtId="0" fontId="33" fillId="0" borderId="10" xfId="75" applyFont="1" applyFill="1" applyBorder="1" applyAlignment="1" quotePrefix="1">
      <alignment horizontal="right"/>
      <protection/>
    </xf>
    <xf numFmtId="0" fontId="33" fillId="0" borderId="10" xfId="78" applyFont="1" applyFill="1" applyBorder="1" applyAlignment="1" quotePrefix="1">
      <alignment vertical="center" wrapText="1"/>
      <protection/>
    </xf>
    <xf numFmtId="0" fontId="33" fillId="0" borderId="10" xfId="77" applyFont="1" applyFill="1" applyBorder="1" applyAlignment="1" quotePrefix="1">
      <alignment vertical="center" wrapText="1"/>
      <protection/>
    </xf>
    <xf numFmtId="0" fontId="33" fillId="0" borderId="10" xfId="80" applyFont="1" applyFill="1" applyBorder="1" applyAlignment="1" quotePrefix="1">
      <alignment vertical="center" wrapText="1"/>
      <protection/>
    </xf>
    <xf numFmtId="0" fontId="33" fillId="0" borderId="10" xfId="89" applyFont="1" applyFill="1" applyBorder="1" applyAlignment="1" quotePrefix="1">
      <alignment horizontal="right"/>
      <protection/>
    </xf>
    <xf numFmtId="0" fontId="27" fillId="0" borderId="10" xfId="0" applyFont="1" applyFill="1" applyBorder="1" applyAlignment="1">
      <alignment horizontal="right"/>
    </xf>
    <xf numFmtId="2" fontId="24" fillId="34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3" fillId="0" borderId="10" xfId="96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 quotePrefix="1">
      <alignment horizontal="right" vertical="center" wrapText="1"/>
    </xf>
    <xf numFmtId="0" fontId="27" fillId="0" borderId="10" xfId="87" applyFont="1" applyFill="1" applyBorder="1" applyAlignment="1" quotePrefix="1">
      <alignment horizontal="right"/>
      <protection/>
    </xf>
    <xf numFmtId="2" fontId="34" fillId="0" borderId="10" xfId="96" applyNumberFormat="1" applyFont="1" applyFill="1" applyBorder="1" applyAlignment="1">
      <alignment horizontal="center"/>
    </xf>
    <xf numFmtId="0" fontId="27" fillId="0" borderId="10" xfId="89" applyFont="1" applyFill="1" applyBorder="1" applyAlignment="1" quotePrefix="1">
      <alignment horizontal="right"/>
      <protection/>
    </xf>
    <xf numFmtId="0" fontId="35" fillId="0" borderId="1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2" fontId="35" fillId="0" borderId="10" xfId="96" applyNumberFormat="1" applyFont="1" applyFill="1" applyBorder="1" applyAlignment="1">
      <alignment horizontal="center" vertical="center" wrapText="1"/>
    </xf>
    <xf numFmtId="2" fontId="35" fillId="34" borderId="10" xfId="96" applyNumberFormat="1" applyFont="1" applyFill="1" applyBorder="1" applyAlignment="1">
      <alignment horizontal="center" vertical="center" wrapText="1"/>
    </xf>
    <xf numFmtId="201" fontId="35" fillId="0" borderId="10" xfId="96" applyNumberFormat="1" applyFont="1" applyFill="1" applyBorder="1" applyAlignment="1">
      <alignment horizontal="center" vertical="center" wrapText="1"/>
    </xf>
    <xf numFmtId="2" fontId="31" fillId="0" borderId="10" xfId="96" applyNumberFormat="1" applyFont="1" applyFill="1" applyBorder="1" applyAlignment="1">
      <alignment horizontal="center"/>
    </xf>
    <xf numFmtId="201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40" fillId="0" borderId="0" xfId="0" applyFont="1" applyFill="1" applyBorder="1" applyAlignment="1">
      <alignment horizontal="right" wrapText="1"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 wrapText="1"/>
    </xf>
    <xf numFmtId="0" fontId="39" fillId="0" borderId="10" xfId="54" applyFont="1" applyFill="1" applyBorder="1" applyAlignment="1">
      <alignment wrapText="1"/>
      <protection/>
    </xf>
    <xf numFmtId="0" fontId="40" fillId="0" borderId="10" xfId="0" applyFont="1" applyFill="1" applyBorder="1" applyAlignment="1">
      <alignment vertical="center" wrapText="1"/>
    </xf>
    <xf numFmtId="0" fontId="40" fillId="0" borderId="10" xfId="87" applyFont="1" applyFill="1" applyBorder="1" applyAlignment="1">
      <alignment wrapText="1"/>
      <protection/>
    </xf>
    <xf numFmtId="0" fontId="40" fillId="0" borderId="10" xfId="88" applyFont="1" applyFill="1" applyBorder="1" applyAlignment="1">
      <alignment wrapText="1"/>
      <protection/>
    </xf>
    <xf numFmtId="0" fontId="39" fillId="0" borderId="10" xfId="66" applyFont="1" applyFill="1" applyBorder="1" applyAlignment="1">
      <alignment wrapText="1"/>
      <protection/>
    </xf>
    <xf numFmtId="0" fontId="39" fillId="0" borderId="10" xfId="67" applyFont="1" applyFill="1" applyBorder="1" applyAlignment="1">
      <alignment wrapText="1"/>
      <protection/>
    </xf>
    <xf numFmtId="0" fontId="39" fillId="0" borderId="10" xfId="75" applyFont="1" applyFill="1" applyBorder="1" applyAlignment="1">
      <alignment wrapText="1"/>
      <protection/>
    </xf>
    <xf numFmtId="0" fontId="39" fillId="0" borderId="10" xfId="78" applyFont="1" applyFill="1" applyBorder="1" applyAlignment="1">
      <alignment vertical="center" wrapText="1"/>
      <protection/>
    </xf>
    <xf numFmtId="0" fontId="39" fillId="0" borderId="10" xfId="77" applyFont="1" applyFill="1" applyBorder="1" applyAlignment="1">
      <alignment vertical="center" wrapText="1"/>
      <protection/>
    </xf>
    <xf numFmtId="0" fontId="39" fillId="0" borderId="10" xfId="80" applyFont="1" applyFill="1" applyBorder="1" applyAlignment="1">
      <alignment vertical="center" wrapText="1"/>
      <protection/>
    </xf>
    <xf numFmtId="0" fontId="40" fillId="0" borderId="10" xfId="89" applyFont="1" applyFill="1" applyBorder="1" applyAlignment="1">
      <alignment wrapText="1"/>
      <protection/>
    </xf>
    <xf numFmtId="0" fontId="39" fillId="0" borderId="10" xfId="89" applyFont="1" applyFill="1" applyBorder="1" applyAlignment="1">
      <alignment wrapText="1"/>
      <protection/>
    </xf>
    <xf numFmtId="0" fontId="39" fillId="0" borderId="10" xfId="68" applyFont="1" applyFill="1" applyBorder="1" applyAlignment="1">
      <alignment wrapText="1"/>
      <protection/>
    </xf>
    <xf numFmtId="0" fontId="39" fillId="0" borderId="10" xfId="69" applyFont="1" applyFill="1" applyBorder="1" applyAlignment="1">
      <alignment wrapText="1"/>
      <protection/>
    </xf>
    <xf numFmtId="204" fontId="40" fillId="0" borderId="10" xfId="96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49" fontId="35" fillId="0" borderId="10" xfId="96" applyNumberFormat="1" applyFont="1" applyFill="1" applyBorder="1" applyAlignment="1">
      <alignment horizontal="center" vertical="center" wrapText="1"/>
    </xf>
    <xf numFmtId="204" fontId="35" fillId="0" borderId="10" xfId="96" applyNumberFormat="1" applyFont="1" applyFill="1" applyBorder="1" applyAlignment="1">
      <alignment horizontal="center" vertical="center" wrapText="1"/>
    </xf>
    <xf numFmtId="201" fontId="33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2" fontId="82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3" fillId="0" borderId="10" xfId="54" applyFont="1" applyFill="1" applyBorder="1" applyAlignment="1">
      <alignment wrapText="1"/>
      <protection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9" fillId="0" borderId="10" xfId="72" applyFont="1" applyFill="1" applyBorder="1" applyAlignment="1">
      <alignment wrapText="1"/>
      <protection/>
    </xf>
    <xf numFmtId="0" fontId="39" fillId="0" borderId="10" xfId="55" applyFont="1" applyFill="1" applyBorder="1" applyAlignment="1">
      <alignment wrapText="1"/>
      <protection/>
    </xf>
    <xf numFmtId="0" fontId="39" fillId="0" borderId="10" xfId="56" applyFont="1" applyFill="1" applyBorder="1" applyAlignment="1">
      <alignment wrapText="1"/>
      <protection/>
    </xf>
    <xf numFmtId="0" fontId="39" fillId="0" borderId="10" xfId="57" applyFont="1" applyFill="1" applyBorder="1" applyAlignment="1">
      <alignment wrapText="1"/>
      <protection/>
    </xf>
    <xf numFmtId="0" fontId="39" fillId="0" borderId="10" xfId="58" applyFont="1" applyFill="1" applyBorder="1" applyAlignment="1">
      <alignment wrapText="1"/>
      <protection/>
    </xf>
    <xf numFmtId="0" fontId="39" fillId="0" borderId="10" xfId="59" applyFont="1" applyFill="1" applyBorder="1" applyAlignment="1">
      <alignment wrapText="1"/>
      <protection/>
    </xf>
    <xf numFmtId="0" fontId="39" fillId="0" borderId="10" xfId="60" applyFont="1" applyFill="1" applyBorder="1" applyAlignment="1">
      <alignment wrapText="1"/>
      <protection/>
    </xf>
    <xf numFmtId="0" fontId="39" fillId="0" borderId="10" xfId="61" applyFont="1" applyFill="1" applyBorder="1" applyAlignment="1">
      <alignment wrapText="1"/>
      <protection/>
    </xf>
    <xf numFmtId="0" fontId="39" fillId="0" borderId="10" xfId="63" applyFont="1" applyFill="1" applyBorder="1" applyAlignment="1">
      <alignment wrapText="1"/>
      <protection/>
    </xf>
    <xf numFmtId="0" fontId="39" fillId="0" borderId="10" xfId="64" applyFont="1" applyFill="1" applyBorder="1" applyAlignment="1">
      <alignment wrapText="1"/>
      <protection/>
    </xf>
    <xf numFmtId="0" fontId="39" fillId="0" borderId="10" xfId="65" applyFont="1" applyFill="1" applyBorder="1" applyAlignment="1">
      <alignment wrapText="1"/>
      <protection/>
    </xf>
    <xf numFmtId="49" fontId="33" fillId="34" borderId="1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right"/>
    </xf>
    <xf numFmtId="2" fontId="30" fillId="0" borderId="10" xfId="96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40" fillId="0" borderId="10" xfId="0" applyNumberFormat="1" applyFont="1" applyFill="1" applyBorder="1" applyAlignment="1">
      <alignment wrapText="1"/>
    </xf>
    <xf numFmtId="2" fontId="41" fillId="0" borderId="10" xfId="96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left" wrapText="1"/>
    </xf>
    <xf numFmtId="49" fontId="35" fillId="0" borderId="10" xfId="0" applyNumberFormat="1" applyFont="1" applyFill="1" applyBorder="1" applyAlignment="1">
      <alignment horizontal="right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204" fontId="35" fillId="0" borderId="13" xfId="96" applyNumberFormat="1" applyFont="1" applyFill="1" applyBorder="1" applyAlignment="1">
      <alignment horizontal="center" vertical="center" wrapText="1"/>
    </xf>
    <xf numFmtId="204" fontId="35" fillId="0" borderId="14" xfId="96" applyNumberFormat="1" applyFont="1" applyFill="1" applyBorder="1" applyAlignment="1">
      <alignment horizontal="center" vertical="center" wrapText="1"/>
    </xf>
    <xf numFmtId="204" fontId="35" fillId="0" borderId="15" xfId="96" applyNumberFormat="1" applyFont="1" applyFill="1" applyBorder="1" applyAlignment="1">
      <alignment horizontal="center" vertical="center" wrapText="1"/>
    </xf>
    <xf numFmtId="2" fontId="35" fillId="0" borderId="10" xfId="96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2" fontId="35" fillId="0" borderId="18" xfId="96" applyNumberFormat="1" applyFont="1" applyFill="1" applyBorder="1" applyAlignment="1">
      <alignment horizontal="center" wrapText="1"/>
    </xf>
    <xf numFmtId="2" fontId="35" fillId="0" borderId="19" xfId="96" applyNumberFormat="1" applyFont="1" applyFill="1" applyBorder="1" applyAlignment="1">
      <alignment horizontal="center" wrapText="1"/>
    </xf>
    <xf numFmtId="2" fontId="35" fillId="0" borderId="20" xfId="96" applyNumberFormat="1" applyFont="1" applyFill="1" applyBorder="1" applyAlignment="1">
      <alignment horizontal="center" wrapText="1"/>
    </xf>
    <xf numFmtId="2" fontId="35" fillId="0" borderId="21" xfId="96" applyNumberFormat="1" applyFont="1" applyFill="1" applyBorder="1" applyAlignment="1">
      <alignment horizontal="center" wrapText="1"/>
    </xf>
    <xf numFmtId="204" fontId="35" fillId="0" borderId="18" xfId="96" applyNumberFormat="1" applyFont="1" applyFill="1" applyBorder="1" applyAlignment="1">
      <alignment horizontal="center" wrapText="1"/>
    </xf>
    <xf numFmtId="204" fontId="35" fillId="0" borderId="22" xfId="96" applyNumberFormat="1" applyFont="1" applyFill="1" applyBorder="1" applyAlignment="1">
      <alignment horizontal="center" wrapText="1"/>
    </xf>
    <xf numFmtId="204" fontId="35" fillId="0" borderId="19" xfId="96" applyNumberFormat="1" applyFont="1" applyFill="1" applyBorder="1" applyAlignment="1">
      <alignment horizontal="center" wrapText="1"/>
    </xf>
    <xf numFmtId="204" fontId="35" fillId="0" borderId="20" xfId="96" applyNumberFormat="1" applyFont="1" applyFill="1" applyBorder="1" applyAlignment="1">
      <alignment horizontal="center" wrapText="1"/>
    </xf>
    <xf numFmtId="204" fontId="35" fillId="0" borderId="12" xfId="96" applyNumberFormat="1" applyFont="1" applyFill="1" applyBorder="1" applyAlignment="1">
      <alignment horizontal="center" wrapText="1"/>
    </xf>
    <xf numFmtId="204" fontId="35" fillId="0" borderId="21" xfId="96" applyNumberFormat="1" applyFont="1" applyFill="1" applyBorder="1" applyAlignment="1">
      <alignment horizont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70"/>
  <sheetViews>
    <sheetView tabSelected="1" view="pageBreakPreview" zoomScale="20" zoomScaleSheetLayoutView="20" workbookViewId="0" topLeftCell="A1">
      <pane ySplit="9" topLeftCell="A10" activePane="bottomLeft" state="frozen"/>
      <selection pane="topLeft" activeCell="A1" sqref="A1"/>
      <selection pane="bottomLeft" activeCell="P2" sqref="P2:T3"/>
    </sheetView>
  </sheetViews>
  <sheetFormatPr defaultColWidth="8.875" defaultRowHeight="12.75"/>
  <cols>
    <col min="1" max="1" width="39.25390625" style="46" customWidth="1"/>
    <col min="2" max="2" width="242.75390625" style="131" customWidth="1"/>
    <col min="3" max="4" width="64.375" style="19" customWidth="1"/>
    <col min="5" max="5" width="64.125" style="161" customWidth="1"/>
    <col min="6" max="6" width="44.375" style="1" customWidth="1"/>
    <col min="7" max="7" width="65.125" style="1" customWidth="1"/>
    <col min="8" max="8" width="45.00390625" style="1" customWidth="1"/>
    <col min="9" max="9" width="59.625" style="19" customWidth="1"/>
    <col min="10" max="10" width="58.625" style="19" customWidth="1"/>
    <col min="11" max="11" width="64.375" style="161" bestFit="1" customWidth="1"/>
    <col min="12" max="12" width="45.625" style="14" customWidth="1"/>
    <col min="13" max="13" width="61.125" style="11" customWidth="1"/>
    <col min="14" max="14" width="44.125" style="14" customWidth="1"/>
    <col min="15" max="16" width="62.125" style="11" customWidth="1"/>
    <col min="17" max="17" width="61.00390625" style="92" customWidth="1"/>
    <col min="18" max="18" width="43.375" style="17" customWidth="1"/>
    <col min="19" max="19" width="65.625" style="93" customWidth="1"/>
    <col min="20" max="20" width="44.125" style="2" customWidth="1"/>
    <col min="21" max="16384" width="8.875" style="2" customWidth="1"/>
  </cols>
  <sheetData>
    <row r="1" spans="3:18" ht="62.25">
      <c r="C1" s="11"/>
      <c r="D1" s="11"/>
      <c r="E1" s="1"/>
      <c r="I1" s="11"/>
      <c r="J1" s="11"/>
      <c r="K1" s="1"/>
      <c r="Q1" s="86"/>
      <c r="R1" s="75"/>
    </row>
    <row r="2" spans="1:20" ht="64.5">
      <c r="A2" s="58"/>
      <c r="B2" s="132"/>
      <c r="C2" s="59"/>
      <c r="D2" s="59"/>
      <c r="E2" s="60"/>
      <c r="F2" s="60"/>
      <c r="G2" s="60"/>
      <c r="H2" s="60"/>
      <c r="I2" s="59"/>
      <c r="J2" s="59"/>
      <c r="K2" s="60"/>
      <c r="L2" s="61"/>
      <c r="M2" s="59"/>
      <c r="N2" s="61"/>
      <c r="O2" s="59"/>
      <c r="P2" s="199" t="s">
        <v>322</v>
      </c>
      <c r="Q2" s="199"/>
      <c r="R2" s="199"/>
      <c r="S2" s="199"/>
      <c r="T2" s="199"/>
    </row>
    <row r="3" spans="1:21" ht="111.75" customHeight="1">
      <c r="A3" s="58"/>
      <c r="B3" s="132"/>
      <c r="C3" s="59"/>
      <c r="D3" s="59"/>
      <c r="E3" s="60"/>
      <c r="F3" s="60"/>
      <c r="G3" s="60"/>
      <c r="H3" s="60"/>
      <c r="I3" s="59"/>
      <c r="J3" s="59"/>
      <c r="K3" s="60"/>
      <c r="L3" s="61"/>
      <c r="M3" s="59"/>
      <c r="N3" s="61"/>
      <c r="O3" s="59"/>
      <c r="P3" s="199"/>
      <c r="Q3" s="199"/>
      <c r="R3" s="199"/>
      <c r="S3" s="199"/>
      <c r="T3" s="199"/>
      <c r="U3" s="38"/>
    </row>
    <row r="4" spans="1:21" ht="136.5" customHeight="1">
      <c r="A4" s="58"/>
      <c r="B4" s="204" t="s">
        <v>304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59"/>
      <c r="Q4" s="76"/>
      <c r="R4" s="61"/>
      <c r="S4" s="94"/>
      <c r="T4" s="4"/>
      <c r="U4" s="4"/>
    </row>
    <row r="5" spans="1:21" ht="63.75">
      <c r="A5" s="58"/>
      <c r="B5" s="133"/>
      <c r="C5" s="63"/>
      <c r="D5" s="63"/>
      <c r="E5" s="62"/>
      <c r="F5" s="62"/>
      <c r="G5" s="62"/>
      <c r="H5" s="62"/>
      <c r="I5" s="63"/>
      <c r="J5" s="63"/>
      <c r="K5" s="62"/>
      <c r="L5" s="64"/>
      <c r="M5" s="63"/>
      <c r="N5" s="64"/>
      <c r="O5" s="65"/>
      <c r="P5" s="65"/>
      <c r="Q5" s="87"/>
      <c r="R5" s="83"/>
      <c r="S5" s="95" t="s">
        <v>58</v>
      </c>
      <c r="T5" s="83"/>
      <c r="U5" s="4"/>
    </row>
    <row r="6" spans="1:20" s="122" customFormat="1" ht="41.25">
      <c r="A6" s="189" t="s">
        <v>57</v>
      </c>
      <c r="B6" s="190" t="s">
        <v>36</v>
      </c>
      <c r="C6" s="193" t="s">
        <v>2</v>
      </c>
      <c r="D6" s="194"/>
      <c r="E6" s="194"/>
      <c r="F6" s="194"/>
      <c r="G6" s="194"/>
      <c r="H6" s="195"/>
      <c r="I6" s="193" t="s">
        <v>35</v>
      </c>
      <c r="J6" s="194"/>
      <c r="K6" s="194"/>
      <c r="L6" s="194"/>
      <c r="M6" s="194"/>
      <c r="N6" s="195"/>
      <c r="O6" s="193" t="s">
        <v>3</v>
      </c>
      <c r="P6" s="194"/>
      <c r="Q6" s="194"/>
      <c r="R6" s="194"/>
      <c r="S6" s="194"/>
      <c r="T6" s="195"/>
    </row>
    <row r="7" spans="1:20" s="122" customFormat="1" ht="41.25" customHeight="1">
      <c r="A7" s="189"/>
      <c r="B7" s="191"/>
      <c r="C7" s="209" t="s">
        <v>243</v>
      </c>
      <c r="D7" s="210"/>
      <c r="E7" s="210"/>
      <c r="F7" s="211"/>
      <c r="G7" s="196" t="s">
        <v>306</v>
      </c>
      <c r="H7" s="200" t="s">
        <v>245</v>
      </c>
      <c r="I7" s="205" t="s">
        <v>244</v>
      </c>
      <c r="J7" s="206"/>
      <c r="K7" s="205" t="s">
        <v>309</v>
      </c>
      <c r="L7" s="206"/>
      <c r="M7" s="203" t="s">
        <v>306</v>
      </c>
      <c r="N7" s="200" t="s">
        <v>245</v>
      </c>
      <c r="O7" s="205" t="s">
        <v>243</v>
      </c>
      <c r="P7" s="206"/>
      <c r="Q7" s="205" t="s">
        <v>307</v>
      </c>
      <c r="R7" s="206"/>
      <c r="S7" s="215" t="s">
        <v>308</v>
      </c>
      <c r="T7" s="200" t="s">
        <v>245</v>
      </c>
    </row>
    <row r="8" spans="1:20" s="123" customFormat="1" ht="41.25">
      <c r="A8" s="189"/>
      <c r="B8" s="191"/>
      <c r="C8" s="212"/>
      <c r="D8" s="213"/>
      <c r="E8" s="213"/>
      <c r="F8" s="214"/>
      <c r="G8" s="197"/>
      <c r="H8" s="201"/>
      <c r="I8" s="207"/>
      <c r="J8" s="208"/>
      <c r="K8" s="207"/>
      <c r="L8" s="208"/>
      <c r="M8" s="203"/>
      <c r="N8" s="201"/>
      <c r="O8" s="207"/>
      <c r="P8" s="208"/>
      <c r="Q8" s="207"/>
      <c r="R8" s="208"/>
      <c r="S8" s="216"/>
      <c r="T8" s="201"/>
    </row>
    <row r="9" spans="1:20" s="123" customFormat="1" ht="238.5">
      <c r="A9" s="189"/>
      <c r="B9" s="192"/>
      <c r="C9" s="124" t="s">
        <v>46</v>
      </c>
      <c r="D9" s="124" t="s">
        <v>48</v>
      </c>
      <c r="E9" s="154" t="s">
        <v>99</v>
      </c>
      <c r="F9" s="121" t="s">
        <v>305</v>
      </c>
      <c r="G9" s="198"/>
      <c r="H9" s="202"/>
      <c r="I9" s="124" t="s">
        <v>46</v>
      </c>
      <c r="J9" s="124" t="s">
        <v>47</v>
      </c>
      <c r="K9" s="155" t="s">
        <v>155</v>
      </c>
      <c r="L9" s="126" t="s">
        <v>136</v>
      </c>
      <c r="M9" s="203"/>
      <c r="N9" s="202"/>
      <c r="O9" s="124" t="s">
        <v>46</v>
      </c>
      <c r="P9" s="124" t="s">
        <v>47</v>
      </c>
      <c r="Q9" s="125" t="s">
        <v>137</v>
      </c>
      <c r="R9" s="126" t="s">
        <v>138</v>
      </c>
      <c r="S9" s="217"/>
      <c r="T9" s="202"/>
    </row>
    <row r="10" spans="1:47" s="23" customFormat="1" ht="63.75">
      <c r="A10" s="68" t="s">
        <v>26</v>
      </c>
      <c r="B10" s="134" t="s">
        <v>40</v>
      </c>
      <c r="C10" s="70" t="s">
        <v>27</v>
      </c>
      <c r="D10" s="70" t="s">
        <v>28</v>
      </c>
      <c r="E10" s="70" t="s">
        <v>29</v>
      </c>
      <c r="F10" s="70" t="s">
        <v>30</v>
      </c>
      <c r="G10" s="69">
        <v>9</v>
      </c>
      <c r="H10" s="69">
        <v>10</v>
      </c>
      <c r="I10" s="69">
        <v>11</v>
      </c>
      <c r="J10" s="69">
        <v>12</v>
      </c>
      <c r="K10" s="69">
        <v>13</v>
      </c>
      <c r="L10" s="69">
        <v>14</v>
      </c>
      <c r="M10" s="70">
        <v>15</v>
      </c>
      <c r="N10" s="69">
        <v>16</v>
      </c>
      <c r="O10" s="69">
        <v>17</v>
      </c>
      <c r="P10" s="69">
        <v>18</v>
      </c>
      <c r="Q10" s="85">
        <v>19</v>
      </c>
      <c r="R10" s="69">
        <v>20</v>
      </c>
      <c r="S10" s="85">
        <v>21</v>
      </c>
      <c r="T10" s="69">
        <v>22</v>
      </c>
      <c r="U10" s="4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s="23" customFormat="1" ht="63.75">
      <c r="A11" s="68"/>
      <c r="B11" s="134"/>
      <c r="C11" s="70"/>
      <c r="D11" s="70"/>
      <c r="E11" s="69"/>
      <c r="F11" s="69"/>
      <c r="G11" s="69"/>
      <c r="H11" s="69"/>
      <c r="I11" s="70"/>
      <c r="J11" s="70"/>
      <c r="K11" s="69"/>
      <c r="L11" s="71"/>
      <c r="M11" s="70"/>
      <c r="N11" s="71"/>
      <c r="O11" s="70"/>
      <c r="P11" s="70"/>
      <c r="Q11" s="84"/>
      <c r="R11" s="71"/>
      <c r="S11" s="96"/>
      <c r="T11" s="81"/>
      <c r="U11" s="4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s="24" customFormat="1" ht="63.75">
      <c r="A12" s="68" t="s">
        <v>4</v>
      </c>
      <c r="B12" s="178" t="s">
        <v>43</v>
      </c>
      <c r="C12" s="70">
        <f>C13+C19+C25+C18+C31+C23</f>
        <v>265110000</v>
      </c>
      <c r="D12" s="70">
        <f>D13+D19+D25+D18+D31+D23</f>
        <v>315250542.8</v>
      </c>
      <c r="E12" s="70">
        <f>E13+E19+E25+E18+E31+E23</f>
        <v>318229263.32</v>
      </c>
      <c r="F12" s="71">
        <f aca="true" t="shared" si="0" ref="F12:F22">E12/D12*100</f>
        <v>100.94487403369507</v>
      </c>
      <c r="G12" s="70">
        <f>G13+G19+G23+G25+G18</f>
        <v>264163908.61999997</v>
      </c>
      <c r="H12" s="71">
        <f aca="true" t="shared" si="1" ref="H12:H30">E12/G12*100</f>
        <v>120.46659401068034</v>
      </c>
      <c r="I12" s="70">
        <f>I25+I31</f>
        <v>90000</v>
      </c>
      <c r="J12" s="70">
        <f>J25+J31</f>
        <v>90000</v>
      </c>
      <c r="K12" s="70">
        <f>K25+K31</f>
        <v>96655.36</v>
      </c>
      <c r="L12" s="71">
        <f>K12/J12*100</f>
        <v>107.39484444444444</v>
      </c>
      <c r="M12" s="70">
        <f>M31</f>
        <v>91949.75</v>
      </c>
      <c r="N12" s="71">
        <f>K12/M12*100</f>
        <v>105.11758868294912</v>
      </c>
      <c r="O12" s="70">
        <f aca="true" t="shared" si="2" ref="O12:O47">C12+I12</f>
        <v>265200000</v>
      </c>
      <c r="P12" s="70">
        <f aca="true" t="shared" si="3" ref="P12:P47">D12+J12</f>
        <v>315340542.8</v>
      </c>
      <c r="Q12" s="84">
        <f aca="true" t="shared" si="4" ref="Q12:Q47">E12+K12</f>
        <v>318325918.68</v>
      </c>
      <c r="R12" s="71">
        <f aca="true" t="shared" si="5" ref="R12:R18">Q12/P12*100</f>
        <v>100.94671489225331</v>
      </c>
      <c r="S12" s="84">
        <f aca="true" t="shared" si="6" ref="S12:S19">G12+M12</f>
        <v>264255858.36999997</v>
      </c>
      <c r="T12" s="71">
        <f aca="true" t="shared" si="7" ref="T12:T19">Q12/S12*100</f>
        <v>120.46125321251853</v>
      </c>
      <c r="U12" s="26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s="22" customFormat="1" ht="127.5">
      <c r="A13" s="68" t="s">
        <v>5</v>
      </c>
      <c r="B13" s="135" t="s">
        <v>98</v>
      </c>
      <c r="C13" s="70">
        <f>C14+C17</f>
        <v>171850000</v>
      </c>
      <c r="D13" s="70">
        <f>D14+D17</f>
        <v>197072652</v>
      </c>
      <c r="E13" s="70">
        <f>E14+E17</f>
        <v>199135699.07</v>
      </c>
      <c r="F13" s="71">
        <f t="shared" si="0"/>
        <v>101.04684594694548</v>
      </c>
      <c r="G13" s="70">
        <f>G14+G17</f>
        <v>168006636.32999998</v>
      </c>
      <c r="H13" s="71">
        <f t="shared" si="1"/>
        <v>118.52847210086156</v>
      </c>
      <c r="I13" s="70"/>
      <c r="J13" s="70"/>
      <c r="K13" s="70"/>
      <c r="L13" s="71"/>
      <c r="M13" s="70"/>
      <c r="N13" s="71"/>
      <c r="O13" s="70">
        <f t="shared" si="2"/>
        <v>171850000</v>
      </c>
      <c r="P13" s="70">
        <f t="shared" si="3"/>
        <v>197072652</v>
      </c>
      <c r="Q13" s="84">
        <f t="shared" si="4"/>
        <v>199135699.07</v>
      </c>
      <c r="R13" s="71">
        <f t="shared" si="5"/>
        <v>101.04684594694548</v>
      </c>
      <c r="S13" s="84">
        <f t="shared" si="6"/>
        <v>168006636.32999998</v>
      </c>
      <c r="T13" s="71">
        <f t="shared" si="7"/>
        <v>118.52847210086156</v>
      </c>
      <c r="U13" s="26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s="20" customFormat="1" ht="63.75">
      <c r="A14" s="68" t="s">
        <v>6</v>
      </c>
      <c r="B14" s="135" t="s">
        <v>74</v>
      </c>
      <c r="C14" s="70">
        <v>171660000</v>
      </c>
      <c r="D14" s="70">
        <v>196867452</v>
      </c>
      <c r="E14" s="70">
        <v>198929963.31</v>
      </c>
      <c r="F14" s="71">
        <f t="shared" si="0"/>
        <v>101.04766495885771</v>
      </c>
      <c r="G14" s="70">
        <v>166411518.01</v>
      </c>
      <c r="H14" s="71">
        <f t="shared" si="1"/>
        <v>119.54098231232162</v>
      </c>
      <c r="I14" s="70"/>
      <c r="J14" s="70"/>
      <c r="K14" s="70"/>
      <c r="L14" s="71"/>
      <c r="M14" s="70"/>
      <c r="N14" s="71"/>
      <c r="O14" s="70">
        <f t="shared" si="2"/>
        <v>171660000</v>
      </c>
      <c r="P14" s="70">
        <f t="shared" si="3"/>
        <v>196867452</v>
      </c>
      <c r="Q14" s="84">
        <f t="shared" si="4"/>
        <v>198929963.31</v>
      </c>
      <c r="R14" s="71">
        <f t="shared" si="5"/>
        <v>101.04766495885771</v>
      </c>
      <c r="S14" s="84">
        <f t="shared" si="6"/>
        <v>166411518.01</v>
      </c>
      <c r="T14" s="71">
        <f t="shared" si="7"/>
        <v>119.54098231232162</v>
      </c>
      <c r="U14" s="2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1:47" s="20" customFormat="1" ht="191.25">
      <c r="A15" s="68" t="s">
        <v>246</v>
      </c>
      <c r="B15" s="135" t="s">
        <v>250</v>
      </c>
      <c r="C15" s="70">
        <v>153460000</v>
      </c>
      <c r="D15" s="70">
        <v>174930252</v>
      </c>
      <c r="E15" s="70">
        <v>176929280.98</v>
      </c>
      <c r="F15" s="71">
        <f t="shared" si="0"/>
        <v>101.1427577318073</v>
      </c>
      <c r="G15" s="70">
        <v>148622687.32</v>
      </c>
      <c r="H15" s="71">
        <f t="shared" si="1"/>
        <v>119.04594390697095</v>
      </c>
      <c r="I15" s="70"/>
      <c r="J15" s="70"/>
      <c r="K15" s="70"/>
      <c r="L15" s="71"/>
      <c r="M15" s="70"/>
      <c r="N15" s="71"/>
      <c r="O15" s="70">
        <f t="shared" si="2"/>
        <v>153460000</v>
      </c>
      <c r="P15" s="70">
        <f t="shared" si="3"/>
        <v>174930252</v>
      </c>
      <c r="Q15" s="84">
        <f t="shared" si="4"/>
        <v>176929280.98</v>
      </c>
      <c r="R15" s="71">
        <f t="shared" si="5"/>
        <v>101.1427577318073</v>
      </c>
      <c r="S15" s="84">
        <f t="shared" si="6"/>
        <v>148622687.32</v>
      </c>
      <c r="T15" s="71">
        <f t="shared" si="7"/>
        <v>119.04594390697095</v>
      </c>
      <c r="U15" s="29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s="20" customFormat="1" ht="318.75">
      <c r="A16" s="68" t="s">
        <v>247</v>
      </c>
      <c r="B16" s="135" t="s">
        <v>251</v>
      </c>
      <c r="C16" s="70">
        <v>14000000</v>
      </c>
      <c r="D16" s="70">
        <v>17023500</v>
      </c>
      <c r="E16" s="70">
        <v>17037008.44</v>
      </c>
      <c r="F16" s="71">
        <f t="shared" si="0"/>
        <v>100.07935171968163</v>
      </c>
      <c r="G16" s="70">
        <v>12887764.8</v>
      </c>
      <c r="H16" s="71">
        <f t="shared" si="1"/>
        <v>132.19521541858057</v>
      </c>
      <c r="I16" s="70"/>
      <c r="J16" s="70"/>
      <c r="K16" s="70"/>
      <c r="L16" s="71"/>
      <c r="M16" s="70"/>
      <c r="N16" s="71"/>
      <c r="O16" s="70">
        <f t="shared" si="2"/>
        <v>14000000</v>
      </c>
      <c r="P16" s="70">
        <f t="shared" si="3"/>
        <v>17023500</v>
      </c>
      <c r="Q16" s="84">
        <f t="shared" si="4"/>
        <v>17037008.44</v>
      </c>
      <c r="R16" s="71">
        <f t="shared" si="5"/>
        <v>100.07935171968163</v>
      </c>
      <c r="S16" s="84">
        <f t="shared" si="6"/>
        <v>12887764.8</v>
      </c>
      <c r="T16" s="71">
        <f t="shared" si="7"/>
        <v>132.19521541858057</v>
      </c>
      <c r="U16" s="29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 s="20" customFormat="1" ht="63.75">
      <c r="A17" s="68" t="s">
        <v>38</v>
      </c>
      <c r="B17" s="135" t="s">
        <v>39</v>
      </c>
      <c r="C17" s="70">
        <v>190000</v>
      </c>
      <c r="D17" s="70">
        <v>205200</v>
      </c>
      <c r="E17" s="70">
        <v>205735.76</v>
      </c>
      <c r="F17" s="71">
        <f t="shared" si="0"/>
        <v>100.26109161793373</v>
      </c>
      <c r="G17" s="70">
        <v>1595118.32</v>
      </c>
      <c r="H17" s="71">
        <f t="shared" si="1"/>
        <v>12.8978369454123</v>
      </c>
      <c r="I17" s="70"/>
      <c r="J17" s="70"/>
      <c r="K17" s="70"/>
      <c r="L17" s="71"/>
      <c r="M17" s="70"/>
      <c r="N17" s="71"/>
      <c r="O17" s="70">
        <f t="shared" si="2"/>
        <v>190000</v>
      </c>
      <c r="P17" s="70">
        <f t="shared" si="3"/>
        <v>205200</v>
      </c>
      <c r="Q17" s="84">
        <f t="shared" si="4"/>
        <v>205735.76</v>
      </c>
      <c r="R17" s="71">
        <f t="shared" si="5"/>
        <v>100.26109161793373</v>
      </c>
      <c r="S17" s="84">
        <f t="shared" si="6"/>
        <v>1595118.32</v>
      </c>
      <c r="T17" s="71">
        <f t="shared" si="7"/>
        <v>12.8978369454123</v>
      </c>
      <c r="U17" s="29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 s="20" customFormat="1" ht="127.5">
      <c r="A18" s="68" t="s">
        <v>96</v>
      </c>
      <c r="B18" s="135" t="s">
        <v>97</v>
      </c>
      <c r="C18" s="70">
        <v>0</v>
      </c>
      <c r="D18" s="70">
        <v>9000</v>
      </c>
      <c r="E18" s="70">
        <v>13658.18</v>
      </c>
      <c r="F18" s="71">
        <f t="shared" si="0"/>
        <v>151.75755555555557</v>
      </c>
      <c r="G18" s="70">
        <v>2606</v>
      </c>
      <c r="H18" s="71">
        <f t="shared" si="1"/>
        <v>524.105141980046</v>
      </c>
      <c r="I18" s="70"/>
      <c r="J18" s="70"/>
      <c r="K18" s="70"/>
      <c r="L18" s="71"/>
      <c r="M18" s="70"/>
      <c r="N18" s="71"/>
      <c r="O18" s="70">
        <f t="shared" si="2"/>
        <v>0</v>
      </c>
      <c r="P18" s="70">
        <f t="shared" si="3"/>
        <v>9000</v>
      </c>
      <c r="Q18" s="84">
        <f t="shared" si="4"/>
        <v>13658.18</v>
      </c>
      <c r="R18" s="71">
        <f t="shared" si="5"/>
        <v>151.75755555555557</v>
      </c>
      <c r="S18" s="84">
        <f t="shared" si="6"/>
        <v>2606</v>
      </c>
      <c r="T18" s="71">
        <f t="shared" si="7"/>
        <v>524.105141980046</v>
      </c>
      <c r="U18" s="29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</row>
    <row r="19" spans="1:47" s="22" customFormat="1" ht="63.75">
      <c r="A19" s="68" t="s">
        <v>80</v>
      </c>
      <c r="B19" s="135" t="s">
        <v>81</v>
      </c>
      <c r="C19" s="70">
        <f>C22+C20+C21</f>
        <v>18155000</v>
      </c>
      <c r="D19" s="70">
        <f>D20+D21+D22</f>
        <v>21774400</v>
      </c>
      <c r="E19" s="70">
        <f>E22+E20+E21</f>
        <v>21886792.020000003</v>
      </c>
      <c r="F19" s="71">
        <f t="shared" si="0"/>
        <v>100.51616586450145</v>
      </c>
      <c r="G19" s="70">
        <f>G20+G21+G22</f>
        <v>19955206.95</v>
      </c>
      <c r="H19" s="71">
        <f t="shared" si="1"/>
        <v>109.67960429996945</v>
      </c>
      <c r="I19" s="70"/>
      <c r="J19" s="70"/>
      <c r="K19" s="70"/>
      <c r="L19" s="71"/>
      <c r="M19" s="70"/>
      <c r="N19" s="71"/>
      <c r="O19" s="70">
        <f t="shared" si="2"/>
        <v>18155000</v>
      </c>
      <c r="P19" s="70">
        <f t="shared" si="3"/>
        <v>21774400</v>
      </c>
      <c r="Q19" s="84">
        <f t="shared" si="4"/>
        <v>21886792.020000003</v>
      </c>
      <c r="R19" s="71">
        <f>Q19/P19*100</f>
        <v>100.51616586450145</v>
      </c>
      <c r="S19" s="84">
        <f t="shared" si="6"/>
        <v>19955206.95</v>
      </c>
      <c r="T19" s="71">
        <f t="shared" si="7"/>
        <v>109.67960429996945</v>
      </c>
      <c r="U19" s="2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s="22" customFormat="1" ht="127.5">
      <c r="A20" s="68" t="s">
        <v>100</v>
      </c>
      <c r="B20" s="135" t="s">
        <v>101</v>
      </c>
      <c r="C20" s="70">
        <v>1700000</v>
      </c>
      <c r="D20" s="71">
        <v>2282300</v>
      </c>
      <c r="E20" s="70">
        <v>2306919.38</v>
      </c>
      <c r="F20" s="71">
        <f t="shared" si="0"/>
        <v>101.07870919686282</v>
      </c>
      <c r="G20" s="70">
        <v>2058587.62</v>
      </c>
      <c r="H20" s="71">
        <f t="shared" si="1"/>
        <v>112.06321060067386</v>
      </c>
      <c r="I20" s="70"/>
      <c r="J20" s="70"/>
      <c r="K20" s="70"/>
      <c r="L20" s="71"/>
      <c r="M20" s="70"/>
      <c r="N20" s="71"/>
      <c r="O20" s="70">
        <f t="shared" si="2"/>
        <v>1700000</v>
      </c>
      <c r="P20" s="70">
        <f t="shared" si="3"/>
        <v>2282300</v>
      </c>
      <c r="Q20" s="84">
        <f t="shared" si="4"/>
        <v>2306919.38</v>
      </c>
      <c r="R20" s="71">
        <f aca="true" t="shared" si="8" ref="R20:R98">Q20/P20*100</f>
        <v>101.07870919686282</v>
      </c>
      <c r="S20" s="84">
        <f aca="true" t="shared" si="9" ref="S20:S98">G20+M20</f>
        <v>2058587.62</v>
      </c>
      <c r="T20" s="71">
        <f aca="true" t="shared" si="10" ref="T20:T98">Q20/S20*100</f>
        <v>112.06321060067386</v>
      </c>
      <c r="U20" s="26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s="22" customFormat="1" ht="127.5">
      <c r="A21" s="68" t="s">
        <v>102</v>
      </c>
      <c r="B21" s="135" t="s">
        <v>103</v>
      </c>
      <c r="C21" s="70">
        <v>6455000</v>
      </c>
      <c r="D21" s="70">
        <v>9492100</v>
      </c>
      <c r="E21" s="70">
        <v>9523558.72</v>
      </c>
      <c r="F21" s="71">
        <f t="shared" si="0"/>
        <v>100.33142002296647</v>
      </c>
      <c r="G21" s="70">
        <v>8299318.15</v>
      </c>
      <c r="H21" s="71">
        <f t="shared" si="1"/>
        <v>114.75109819714527</v>
      </c>
      <c r="I21" s="70"/>
      <c r="J21" s="70"/>
      <c r="K21" s="70"/>
      <c r="L21" s="71"/>
      <c r="M21" s="70"/>
      <c r="N21" s="71"/>
      <c r="O21" s="70">
        <f t="shared" si="2"/>
        <v>6455000</v>
      </c>
      <c r="P21" s="70">
        <f t="shared" si="3"/>
        <v>9492100</v>
      </c>
      <c r="Q21" s="84">
        <f t="shared" si="4"/>
        <v>9523558.72</v>
      </c>
      <c r="R21" s="71">
        <f t="shared" si="8"/>
        <v>100.33142002296647</v>
      </c>
      <c r="S21" s="84">
        <f t="shared" si="9"/>
        <v>8299318.15</v>
      </c>
      <c r="T21" s="71">
        <f t="shared" si="10"/>
        <v>114.75109819714527</v>
      </c>
      <c r="U21" s="26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s="20" customFormat="1" ht="191.25">
      <c r="A22" s="68" t="s">
        <v>82</v>
      </c>
      <c r="B22" s="135" t="s">
        <v>83</v>
      </c>
      <c r="C22" s="70">
        <v>10000000</v>
      </c>
      <c r="D22" s="70">
        <v>10000000</v>
      </c>
      <c r="E22" s="70">
        <v>10056313.92</v>
      </c>
      <c r="F22" s="71">
        <f t="shared" si="0"/>
        <v>100.5631392</v>
      </c>
      <c r="G22" s="70">
        <v>9597301.18</v>
      </c>
      <c r="H22" s="71">
        <f t="shared" si="1"/>
        <v>104.78272726249902</v>
      </c>
      <c r="I22" s="70"/>
      <c r="J22" s="70"/>
      <c r="K22" s="70"/>
      <c r="L22" s="71"/>
      <c r="M22" s="70"/>
      <c r="N22" s="71"/>
      <c r="O22" s="70">
        <f t="shared" si="2"/>
        <v>10000000</v>
      </c>
      <c r="P22" s="70">
        <f t="shared" si="3"/>
        <v>10000000</v>
      </c>
      <c r="Q22" s="84">
        <f t="shared" si="4"/>
        <v>10056313.92</v>
      </c>
      <c r="R22" s="71">
        <f t="shared" si="8"/>
        <v>100.5631392</v>
      </c>
      <c r="S22" s="84">
        <f t="shared" si="9"/>
        <v>9597301.18</v>
      </c>
      <c r="T22" s="71">
        <f t="shared" si="10"/>
        <v>104.78272726249902</v>
      </c>
      <c r="U22" s="29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1:47" s="20" customFormat="1" ht="127.5">
      <c r="A23" s="68" t="s">
        <v>224</v>
      </c>
      <c r="B23" s="135" t="s">
        <v>226</v>
      </c>
      <c r="C23" s="70">
        <f>C24</f>
        <v>0</v>
      </c>
      <c r="D23" s="70">
        <f>D24</f>
        <v>0</v>
      </c>
      <c r="E23" s="70">
        <v>25.5</v>
      </c>
      <c r="F23" s="71"/>
      <c r="G23" s="70">
        <v>40.8</v>
      </c>
      <c r="H23" s="71">
        <f t="shared" si="1"/>
        <v>62.5</v>
      </c>
      <c r="I23" s="70"/>
      <c r="J23" s="70"/>
      <c r="K23" s="70"/>
      <c r="L23" s="71"/>
      <c r="M23" s="70"/>
      <c r="N23" s="71"/>
      <c r="O23" s="70">
        <f t="shared" si="2"/>
        <v>0</v>
      </c>
      <c r="P23" s="70">
        <f t="shared" si="3"/>
        <v>0</v>
      </c>
      <c r="Q23" s="84">
        <f t="shared" si="4"/>
        <v>25.5</v>
      </c>
      <c r="R23" s="71"/>
      <c r="S23" s="84">
        <f t="shared" si="9"/>
        <v>40.8</v>
      </c>
      <c r="T23" s="71"/>
      <c r="U23" s="29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</row>
    <row r="24" spans="1:47" s="20" customFormat="1" ht="127.5">
      <c r="A24" s="68" t="s">
        <v>225</v>
      </c>
      <c r="B24" s="135" t="s">
        <v>227</v>
      </c>
      <c r="C24" s="70">
        <v>0</v>
      </c>
      <c r="D24" s="70">
        <v>0</v>
      </c>
      <c r="E24" s="70">
        <v>25.5</v>
      </c>
      <c r="F24" s="71"/>
      <c r="G24" s="70">
        <v>40.8</v>
      </c>
      <c r="H24" s="71">
        <f t="shared" si="1"/>
        <v>62.5</v>
      </c>
      <c r="I24" s="70"/>
      <c r="J24" s="70"/>
      <c r="K24" s="70"/>
      <c r="L24" s="71"/>
      <c r="M24" s="70"/>
      <c r="N24" s="71"/>
      <c r="O24" s="70">
        <f t="shared" si="2"/>
        <v>0</v>
      </c>
      <c r="P24" s="70">
        <f t="shared" si="3"/>
        <v>0</v>
      </c>
      <c r="Q24" s="84">
        <f t="shared" si="4"/>
        <v>25.5</v>
      </c>
      <c r="R24" s="71"/>
      <c r="S24" s="84">
        <f t="shared" si="9"/>
        <v>40.8</v>
      </c>
      <c r="T24" s="71"/>
      <c r="U24" s="29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s="22" customFormat="1" ht="63.75">
      <c r="A25" s="68" t="s">
        <v>61</v>
      </c>
      <c r="B25" s="135" t="s">
        <v>7</v>
      </c>
      <c r="C25" s="70">
        <f>C26+C29+C30</f>
        <v>75105000</v>
      </c>
      <c r="D25" s="70">
        <f>D26+D29+D30</f>
        <v>96394490.8</v>
      </c>
      <c r="E25" s="70">
        <f>E26+E29+E30</f>
        <v>97193088.55</v>
      </c>
      <c r="F25" s="71">
        <f aca="true" t="shared" si="11" ref="F25:F30">E25/D25*100</f>
        <v>100.82846824893441</v>
      </c>
      <c r="G25" s="70">
        <f>G26+G29+G30+70</f>
        <v>76199418.53999999</v>
      </c>
      <c r="H25" s="71">
        <f t="shared" si="1"/>
        <v>127.5509582779554</v>
      </c>
      <c r="I25" s="70"/>
      <c r="J25" s="70"/>
      <c r="K25" s="70"/>
      <c r="L25" s="71"/>
      <c r="M25" s="70"/>
      <c r="N25" s="71"/>
      <c r="O25" s="70">
        <f t="shared" si="2"/>
        <v>75105000</v>
      </c>
      <c r="P25" s="70">
        <f t="shared" si="3"/>
        <v>96394490.8</v>
      </c>
      <c r="Q25" s="84">
        <f t="shared" si="4"/>
        <v>97193088.55</v>
      </c>
      <c r="R25" s="71">
        <f t="shared" si="8"/>
        <v>100.82846824893441</v>
      </c>
      <c r="S25" s="84">
        <f t="shared" si="9"/>
        <v>76199418.53999999</v>
      </c>
      <c r="T25" s="71">
        <f t="shared" si="10"/>
        <v>127.5509582779554</v>
      </c>
      <c r="U25" s="26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7" s="21" customFormat="1" ht="63.75">
      <c r="A26" s="68" t="s">
        <v>91</v>
      </c>
      <c r="B26" s="135" t="s">
        <v>92</v>
      </c>
      <c r="C26" s="70">
        <v>41355000</v>
      </c>
      <c r="D26" s="70">
        <v>51534490.8</v>
      </c>
      <c r="E26" s="70">
        <v>52165919.46</v>
      </c>
      <c r="F26" s="71">
        <f t="shared" si="11"/>
        <v>101.22525448529318</v>
      </c>
      <c r="G26" s="70">
        <v>40893344.35</v>
      </c>
      <c r="H26" s="71">
        <f t="shared" si="1"/>
        <v>127.56579411436668</v>
      </c>
      <c r="I26" s="70"/>
      <c r="J26" s="70"/>
      <c r="K26" s="70"/>
      <c r="L26" s="71"/>
      <c r="M26" s="70"/>
      <c r="N26" s="71"/>
      <c r="O26" s="70">
        <f t="shared" si="2"/>
        <v>41355000</v>
      </c>
      <c r="P26" s="70">
        <f t="shared" si="3"/>
        <v>51534490.8</v>
      </c>
      <c r="Q26" s="84">
        <f t="shared" si="4"/>
        <v>52165919.46</v>
      </c>
      <c r="R26" s="71">
        <f t="shared" si="8"/>
        <v>101.22525448529318</v>
      </c>
      <c r="S26" s="84">
        <f t="shared" si="9"/>
        <v>40893344.35</v>
      </c>
      <c r="T26" s="71">
        <f t="shared" si="10"/>
        <v>127.56579411436668</v>
      </c>
      <c r="U26" s="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s="21" customFormat="1" ht="63.75">
      <c r="A27" s="68" t="s">
        <v>248</v>
      </c>
      <c r="B27" s="135" t="s">
        <v>252</v>
      </c>
      <c r="C27" s="70">
        <v>19000000</v>
      </c>
      <c r="D27" s="70">
        <v>22568590.8</v>
      </c>
      <c r="E27" s="70">
        <v>22658930.65</v>
      </c>
      <c r="F27" s="71">
        <f t="shared" si="11"/>
        <v>100.40029016787348</v>
      </c>
      <c r="G27" s="70">
        <v>18803603.78</v>
      </c>
      <c r="H27" s="71">
        <f t="shared" si="1"/>
        <v>120.50312756590107</v>
      </c>
      <c r="I27" s="70"/>
      <c r="J27" s="70"/>
      <c r="K27" s="70"/>
      <c r="L27" s="71"/>
      <c r="M27" s="70"/>
      <c r="N27" s="71"/>
      <c r="O27" s="70">
        <f t="shared" si="2"/>
        <v>19000000</v>
      </c>
      <c r="P27" s="70">
        <f t="shared" si="3"/>
        <v>22568590.8</v>
      </c>
      <c r="Q27" s="84">
        <f t="shared" si="4"/>
        <v>22658930.65</v>
      </c>
      <c r="R27" s="71">
        <f t="shared" si="8"/>
        <v>100.40029016787348</v>
      </c>
      <c r="S27" s="84">
        <f t="shared" si="9"/>
        <v>18803603.78</v>
      </c>
      <c r="T27" s="71">
        <f t="shared" si="10"/>
        <v>120.50312756590107</v>
      </c>
      <c r="U27" s="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47" s="21" customFormat="1" ht="63.75">
      <c r="A28" s="68" t="s">
        <v>249</v>
      </c>
      <c r="B28" s="135" t="s">
        <v>253</v>
      </c>
      <c r="C28" s="70">
        <v>11000000</v>
      </c>
      <c r="D28" s="70">
        <v>13898700</v>
      </c>
      <c r="E28" s="70">
        <v>14377430.16</v>
      </c>
      <c r="F28" s="71">
        <f t="shared" si="11"/>
        <v>103.44442401087872</v>
      </c>
      <c r="G28" s="70">
        <v>10404489.64</v>
      </c>
      <c r="H28" s="71">
        <f t="shared" si="1"/>
        <v>138.18486689367302</v>
      </c>
      <c r="I28" s="70"/>
      <c r="J28" s="70"/>
      <c r="K28" s="70"/>
      <c r="L28" s="71"/>
      <c r="M28" s="70"/>
      <c r="N28" s="71"/>
      <c r="O28" s="70">
        <f t="shared" si="2"/>
        <v>11000000</v>
      </c>
      <c r="P28" s="70">
        <f t="shared" si="3"/>
        <v>13898700</v>
      </c>
      <c r="Q28" s="84">
        <f t="shared" si="4"/>
        <v>14377430.16</v>
      </c>
      <c r="R28" s="71">
        <f t="shared" si="8"/>
        <v>103.44442401087872</v>
      </c>
      <c r="S28" s="84">
        <f t="shared" si="9"/>
        <v>10404489.64</v>
      </c>
      <c r="T28" s="71">
        <f t="shared" si="10"/>
        <v>138.18486689367302</v>
      </c>
      <c r="U28" s="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s="20" customFormat="1" ht="63.75">
      <c r="A29" s="68" t="s">
        <v>76</v>
      </c>
      <c r="B29" s="135" t="s">
        <v>77</v>
      </c>
      <c r="C29" s="70">
        <v>50000</v>
      </c>
      <c r="D29" s="70">
        <v>150000</v>
      </c>
      <c r="E29" s="70">
        <v>150150.55</v>
      </c>
      <c r="F29" s="71">
        <f t="shared" si="11"/>
        <v>100.10036666666666</v>
      </c>
      <c r="G29" s="70">
        <v>44232.64</v>
      </c>
      <c r="H29" s="71">
        <f t="shared" si="1"/>
        <v>339.4564511636656</v>
      </c>
      <c r="I29" s="70"/>
      <c r="J29" s="70"/>
      <c r="K29" s="70"/>
      <c r="L29" s="71"/>
      <c r="M29" s="70"/>
      <c r="N29" s="71"/>
      <c r="O29" s="70">
        <f t="shared" si="2"/>
        <v>50000</v>
      </c>
      <c r="P29" s="70">
        <f t="shared" si="3"/>
        <v>150000</v>
      </c>
      <c r="Q29" s="84">
        <f t="shared" si="4"/>
        <v>150150.55</v>
      </c>
      <c r="R29" s="71">
        <f t="shared" si="8"/>
        <v>100.10036666666666</v>
      </c>
      <c r="S29" s="84">
        <f t="shared" si="9"/>
        <v>44232.64</v>
      </c>
      <c r="T29" s="71">
        <f t="shared" si="10"/>
        <v>339.4564511636656</v>
      </c>
      <c r="U29" s="29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s="20" customFormat="1" ht="63.75">
      <c r="A30" s="68" t="s">
        <v>62</v>
      </c>
      <c r="B30" s="135" t="s">
        <v>63</v>
      </c>
      <c r="C30" s="70">
        <v>33700000</v>
      </c>
      <c r="D30" s="70">
        <v>44710000</v>
      </c>
      <c r="E30" s="70">
        <v>44877018.54</v>
      </c>
      <c r="F30" s="71">
        <f t="shared" si="11"/>
        <v>100.37355969581749</v>
      </c>
      <c r="G30" s="70">
        <v>35261771.55</v>
      </c>
      <c r="H30" s="71">
        <f t="shared" si="1"/>
        <v>127.2681903584053</v>
      </c>
      <c r="I30" s="70"/>
      <c r="J30" s="70"/>
      <c r="K30" s="70"/>
      <c r="L30" s="71"/>
      <c r="M30" s="70"/>
      <c r="N30" s="71"/>
      <c r="O30" s="70">
        <f t="shared" si="2"/>
        <v>33700000</v>
      </c>
      <c r="P30" s="70">
        <f t="shared" si="3"/>
        <v>44710000</v>
      </c>
      <c r="Q30" s="84">
        <f t="shared" si="4"/>
        <v>44877018.54</v>
      </c>
      <c r="R30" s="71">
        <f t="shared" si="8"/>
        <v>100.37355969581749</v>
      </c>
      <c r="S30" s="84">
        <f t="shared" si="9"/>
        <v>35261771.55</v>
      </c>
      <c r="T30" s="71">
        <f t="shared" si="10"/>
        <v>127.2681903584053</v>
      </c>
      <c r="U30" s="29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s="20" customFormat="1" ht="63.75">
      <c r="A31" s="68" t="s">
        <v>64</v>
      </c>
      <c r="B31" s="135" t="s">
        <v>67</v>
      </c>
      <c r="C31" s="70"/>
      <c r="D31" s="70"/>
      <c r="E31" s="70"/>
      <c r="F31" s="71"/>
      <c r="G31" s="70"/>
      <c r="H31" s="71"/>
      <c r="I31" s="70">
        <f>I32</f>
        <v>90000</v>
      </c>
      <c r="J31" s="70">
        <f>J32</f>
        <v>90000</v>
      </c>
      <c r="K31" s="70">
        <f>K32</f>
        <v>96655.36</v>
      </c>
      <c r="L31" s="71">
        <f>K31/J31*100</f>
        <v>107.39484444444444</v>
      </c>
      <c r="M31" s="70">
        <f>M32</f>
        <v>91949.75</v>
      </c>
      <c r="N31" s="71">
        <f>K31/M31*100</f>
        <v>105.11758868294912</v>
      </c>
      <c r="O31" s="70">
        <f t="shared" si="2"/>
        <v>90000</v>
      </c>
      <c r="P31" s="70">
        <f t="shared" si="3"/>
        <v>90000</v>
      </c>
      <c r="Q31" s="84">
        <f t="shared" si="4"/>
        <v>96655.36</v>
      </c>
      <c r="R31" s="71">
        <f t="shared" si="8"/>
        <v>107.39484444444444</v>
      </c>
      <c r="S31" s="84">
        <f t="shared" si="9"/>
        <v>91949.75</v>
      </c>
      <c r="T31" s="71">
        <f t="shared" si="10"/>
        <v>105.11758868294912</v>
      </c>
      <c r="U31" s="29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s="20" customFormat="1" ht="63.75">
      <c r="A32" s="68" t="s">
        <v>65</v>
      </c>
      <c r="B32" s="135" t="s">
        <v>66</v>
      </c>
      <c r="C32" s="70"/>
      <c r="D32" s="70"/>
      <c r="E32" s="70"/>
      <c r="F32" s="71"/>
      <c r="G32" s="70"/>
      <c r="H32" s="71"/>
      <c r="I32" s="70">
        <v>90000</v>
      </c>
      <c r="J32" s="70">
        <v>90000</v>
      </c>
      <c r="K32" s="70">
        <v>96655.36</v>
      </c>
      <c r="L32" s="71">
        <f>K32/J32*100</f>
        <v>107.39484444444444</v>
      </c>
      <c r="M32" s="70">
        <v>91949.75</v>
      </c>
      <c r="N32" s="71">
        <f>K32/M32*100</f>
        <v>105.11758868294912</v>
      </c>
      <c r="O32" s="70">
        <f t="shared" si="2"/>
        <v>90000</v>
      </c>
      <c r="P32" s="70">
        <f t="shared" si="3"/>
        <v>90000</v>
      </c>
      <c r="Q32" s="84">
        <f t="shared" si="4"/>
        <v>96655.36</v>
      </c>
      <c r="R32" s="71">
        <f t="shared" si="8"/>
        <v>107.39484444444444</v>
      </c>
      <c r="S32" s="84">
        <f t="shared" si="9"/>
        <v>91949.75</v>
      </c>
      <c r="T32" s="71">
        <f t="shared" si="10"/>
        <v>105.11758868294912</v>
      </c>
      <c r="U32" s="29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s="24" customFormat="1" ht="63.75">
      <c r="A33" s="68" t="s">
        <v>9</v>
      </c>
      <c r="B33" s="136" t="s">
        <v>8</v>
      </c>
      <c r="C33" s="70">
        <f>C34+C37+C42</f>
        <v>10350000</v>
      </c>
      <c r="D33" s="70">
        <f>D34+D37+D42</f>
        <v>9371121</v>
      </c>
      <c r="E33" s="70">
        <f>E34+E37+E42+E45</f>
        <v>9548584.43</v>
      </c>
      <c r="F33" s="71">
        <f aca="true" t="shared" si="12" ref="F33:F43">E33/D33*100</f>
        <v>101.8937268017348</v>
      </c>
      <c r="G33" s="70">
        <f>G34+G37+G42</f>
        <v>11982073.07</v>
      </c>
      <c r="H33" s="71">
        <f aca="true" t="shared" si="13" ref="H33:H43">E33/G33*100</f>
        <v>79.69058754872039</v>
      </c>
      <c r="I33" s="70">
        <f>I42+I45</f>
        <v>9170200</v>
      </c>
      <c r="J33" s="70">
        <f>J42+J45</f>
        <v>9922940</v>
      </c>
      <c r="K33" s="70">
        <f>K42+K45</f>
        <v>14087709.24</v>
      </c>
      <c r="L33" s="71">
        <f>K33/J33*100</f>
        <v>141.97112186509239</v>
      </c>
      <c r="M33" s="70">
        <f>M42+M45</f>
        <v>14498541.969999999</v>
      </c>
      <c r="N33" s="71">
        <f>K33/M33*100</f>
        <v>97.16638589693997</v>
      </c>
      <c r="O33" s="70">
        <f t="shared" si="2"/>
        <v>19520200</v>
      </c>
      <c r="P33" s="70">
        <f t="shared" si="3"/>
        <v>19294061</v>
      </c>
      <c r="Q33" s="84">
        <f t="shared" si="4"/>
        <v>23636293.67</v>
      </c>
      <c r="R33" s="71">
        <f t="shared" si="8"/>
        <v>122.50554027998565</v>
      </c>
      <c r="S33" s="84">
        <f t="shared" si="9"/>
        <v>26480615.04</v>
      </c>
      <c r="T33" s="71">
        <f t="shared" si="10"/>
        <v>89.2588545783263</v>
      </c>
      <c r="U33" s="26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s="22" customFormat="1" ht="63.75">
      <c r="A34" s="68" t="s">
        <v>11</v>
      </c>
      <c r="B34" s="135" t="s">
        <v>10</v>
      </c>
      <c r="C34" s="70">
        <f>C35+C36</f>
        <v>400000</v>
      </c>
      <c r="D34" s="70">
        <f>D35+D36</f>
        <v>323851</v>
      </c>
      <c r="E34" s="70">
        <f>E35+E36</f>
        <v>327010.74</v>
      </c>
      <c r="F34" s="71">
        <f t="shared" si="12"/>
        <v>100.97567708606736</v>
      </c>
      <c r="G34" s="70">
        <f>G35+G36+345753.41</f>
        <v>1993597.53</v>
      </c>
      <c r="H34" s="71">
        <f t="shared" si="13"/>
        <v>16.403047008189258</v>
      </c>
      <c r="I34" s="70"/>
      <c r="J34" s="70"/>
      <c r="K34" s="70"/>
      <c r="L34" s="71"/>
      <c r="M34" s="70"/>
      <c r="N34" s="71"/>
      <c r="O34" s="70">
        <f t="shared" si="2"/>
        <v>400000</v>
      </c>
      <c r="P34" s="70">
        <f t="shared" si="3"/>
        <v>323851</v>
      </c>
      <c r="Q34" s="84">
        <f t="shared" si="4"/>
        <v>327010.74</v>
      </c>
      <c r="R34" s="71">
        <f t="shared" si="8"/>
        <v>100.97567708606736</v>
      </c>
      <c r="S34" s="84">
        <f t="shared" si="9"/>
        <v>1993597.53</v>
      </c>
      <c r="T34" s="71">
        <f t="shared" si="10"/>
        <v>16.403047008189258</v>
      </c>
      <c r="U34" s="26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s="22" customFormat="1" ht="191.25">
      <c r="A35" s="68" t="s">
        <v>68</v>
      </c>
      <c r="B35" s="137" t="s">
        <v>72</v>
      </c>
      <c r="C35" s="70">
        <v>150000</v>
      </c>
      <c r="D35" s="70">
        <v>4651</v>
      </c>
      <c r="E35" s="70">
        <v>5621.45</v>
      </c>
      <c r="F35" s="71">
        <f t="shared" si="12"/>
        <v>120.86540528918512</v>
      </c>
      <c r="G35" s="70">
        <v>1178365.25</v>
      </c>
      <c r="H35" s="71">
        <f t="shared" si="13"/>
        <v>0.47705497085899295</v>
      </c>
      <c r="I35" s="70"/>
      <c r="J35" s="70"/>
      <c r="K35" s="70"/>
      <c r="L35" s="71"/>
      <c r="M35" s="70"/>
      <c r="N35" s="71"/>
      <c r="O35" s="70">
        <f t="shared" si="2"/>
        <v>150000</v>
      </c>
      <c r="P35" s="70">
        <f t="shared" si="3"/>
        <v>4651</v>
      </c>
      <c r="Q35" s="84">
        <f t="shared" si="4"/>
        <v>5621.45</v>
      </c>
      <c r="R35" s="71">
        <f t="shared" si="8"/>
        <v>120.86540528918512</v>
      </c>
      <c r="S35" s="84">
        <f t="shared" si="9"/>
        <v>1178365.25</v>
      </c>
      <c r="T35" s="71">
        <f t="shared" si="10"/>
        <v>0.47705497085899295</v>
      </c>
      <c r="U35" s="26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</row>
    <row r="36" spans="1:47" s="20" customFormat="1" ht="63.75">
      <c r="A36" s="68" t="s">
        <v>52</v>
      </c>
      <c r="B36" s="135" t="s">
        <v>53</v>
      </c>
      <c r="C36" s="70">
        <v>250000</v>
      </c>
      <c r="D36" s="70">
        <v>319200</v>
      </c>
      <c r="E36" s="70">
        <v>321389.29</v>
      </c>
      <c r="F36" s="71">
        <f t="shared" si="12"/>
        <v>100.6858677944862</v>
      </c>
      <c r="G36" s="70">
        <v>469478.87</v>
      </c>
      <c r="H36" s="71">
        <f t="shared" si="13"/>
        <v>68.45660380838865</v>
      </c>
      <c r="I36" s="70"/>
      <c r="J36" s="70"/>
      <c r="K36" s="70"/>
      <c r="L36" s="71"/>
      <c r="M36" s="70"/>
      <c r="N36" s="71"/>
      <c r="O36" s="70">
        <f t="shared" si="2"/>
        <v>250000</v>
      </c>
      <c r="P36" s="70">
        <f t="shared" si="3"/>
        <v>319200</v>
      </c>
      <c r="Q36" s="84">
        <f t="shared" si="4"/>
        <v>321389.29</v>
      </c>
      <c r="R36" s="71">
        <f t="shared" si="8"/>
        <v>100.6858677944862</v>
      </c>
      <c r="S36" s="84">
        <f t="shared" si="9"/>
        <v>469478.87</v>
      </c>
      <c r="T36" s="71">
        <f t="shared" si="10"/>
        <v>68.45660380838865</v>
      </c>
      <c r="U36" s="29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s="22" customFormat="1" ht="127.5">
      <c r="A37" s="68" t="s">
        <v>12</v>
      </c>
      <c r="B37" s="135" t="s">
        <v>73</v>
      </c>
      <c r="C37" s="70">
        <f>C38+C39+C40+C41</f>
        <v>9081200</v>
      </c>
      <c r="D37" s="70">
        <f>D38+D39+D40+D41</f>
        <v>8465470</v>
      </c>
      <c r="E37" s="70">
        <f>E38+E39+E40+E41</f>
        <v>8590876.48</v>
      </c>
      <c r="F37" s="71">
        <f t="shared" si="12"/>
        <v>101.48138827495698</v>
      </c>
      <c r="G37" s="70">
        <f>G38+G39+G40+G41</f>
        <v>9212043.58</v>
      </c>
      <c r="H37" s="71">
        <f t="shared" si="13"/>
        <v>93.25701084015063</v>
      </c>
      <c r="I37" s="70"/>
      <c r="J37" s="70"/>
      <c r="K37" s="70"/>
      <c r="L37" s="71"/>
      <c r="M37" s="70"/>
      <c r="N37" s="71"/>
      <c r="O37" s="70">
        <f t="shared" si="2"/>
        <v>9081200</v>
      </c>
      <c r="P37" s="70">
        <f t="shared" si="3"/>
        <v>8465470</v>
      </c>
      <c r="Q37" s="84">
        <f t="shared" si="4"/>
        <v>8590876.48</v>
      </c>
      <c r="R37" s="71">
        <f t="shared" si="8"/>
        <v>101.48138827495698</v>
      </c>
      <c r="S37" s="84">
        <f t="shared" si="9"/>
        <v>9212043.58</v>
      </c>
      <c r="T37" s="71">
        <f t="shared" si="10"/>
        <v>93.25701084015063</v>
      </c>
      <c r="U37" s="26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</row>
    <row r="38" spans="1:47" s="21" customFormat="1" ht="63.75">
      <c r="A38" s="68" t="s">
        <v>94</v>
      </c>
      <c r="B38" s="135" t="s">
        <v>95</v>
      </c>
      <c r="C38" s="70">
        <v>7550000</v>
      </c>
      <c r="D38" s="70">
        <v>6611069</v>
      </c>
      <c r="E38" s="70">
        <v>6649106.5</v>
      </c>
      <c r="F38" s="71">
        <f t="shared" si="12"/>
        <v>100.57536080776043</v>
      </c>
      <c r="G38" s="70">
        <v>7568216.94</v>
      </c>
      <c r="H38" s="71">
        <f t="shared" si="13"/>
        <v>87.85565414830721</v>
      </c>
      <c r="I38" s="70"/>
      <c r="J38" s="70"/>
      <c r="K38" s="70"/>
      <c r="L38" s="71"/>
      <c r="M38" s="70"/>
      <c r="N38" s="71"/>
      <c r="O38" s="70">
        <f t="shared" si="2"/>
        <v>7550000</v>
      </c>
      <c r="P38" s="70">
        <f t="shared" si="3"/>
        <v>6611069</v>
      </c>
      <c r="Q38" s="84">
        <f t="shared" si="4"/>
        <v>6649106.5</v>
      </c>
      <c r="R38" s="71">
        <f t="shared" si="8"/>
        <v>100.57536080776043</v>
      </c>
      <c r="S38" s="84">
        <f t="shared" si="9"/>
        <v>7568216.94</v>
      </c>
      <c r="T38" s="71">
        <f t="shared" si="10"/>
        <v>87.85565414830721</v>
      </c>
      <c r="U38" s="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s="20" customFormat="1" ht="191.25">
      <c r="A39" s="68" t="s">
        <v>31</v>
      </c>
      <c r="B39" s="135" t="s">
        <v>69</v>
      </c>
      <c r="C39" s="70">
        <v>1400000</v>
      </c>
      <c r="D39" s="70">
        <v>1701701</v>
      </c>
      <c r="E39" s="70">
        <v>1777693.55</v>
      </c>
      <c r="F39" s="71">
        <f t="shared" si="12"/>
        <v>104.46568169143697</v>
      </c>
      <c r="G39" s="70">
        <v>1509963.3</v>
      </c>
      <c r="H39" s="71">
        <f t="shared" si="13"/>
        <v>117.73091107578576</v>
      </c>
      <c r="I39" s="70"/>
      <c r="J39" s="70"/>
      <c r="K39" s="70"/>
      <c r="L39" s="71"/>
      <c r="M39" s="70"/>
      <c r="N39" s="71"/>
      <c r="O39" s="70">
        <f t="shared" si="2"/>
        <v>1400000</v>
      </c>
      <c r="P39" s="70">
        <f t="shared" si="3"/>
        <v>1701701</v>
      </c>
      <c r="Q39" s="84">
        <f t="shared" si="4"/>
        <v>1777693.55</v>
      </c>
      <c r="R39" s="71">
        <f t="shared" si="8"/>
        <v>104.46568169143697</v>
      </c>
      <c r="S39" s="84">
        <f t="shared" si="9"/>
        <v>1509963.3</v>
      </c>
      <c r="T39" s="71">
        <f t="shared" si="10"/>
        <v>117.73091107578576</v>
      </c>
      <c r="U39" s="29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47" s="20" customFormat="1" ht="63.75">
      <c r="A40" s="68" t="s">
        <v>14</v>
      </c>
      <c r="B40" s="179" t="s">
        <v>13</v>
      </c>
      <c r="C40" s="70">
        <v>125000</v>
      </c>
      <c r="D40" s="70">
        <v>146500</v>
      </c>
      <c r="E40" s="70">
        <v>157803.43</v>
      </c>
      <c r="F40" s="71">
        <f t="shared" si="12"/>
        <v>107.7156518771331</v>
      </c>
      <c r="G40" s="70">
        <v>127590.34</v>
      </c>
      <c r="H40" s="71">
        <f t="shared" si="13"/>
        <v>123.67976290368064</v>
      </c>
      <c r="I40" s="70"/>
      <c r="J40" s="70"/>
      <c r="K40" s="70"/>
      <c r="L40" s="71"/>
      <c r="M40" s="70"/>
      <c r="N40" s="71"/>
      <c r="O40" s="70">
        <f t="shared" si="2"/>
        <v>125000</v>
      </c>
      <c r="P40" s="70">
        <f t="shared" si="3"/>
        <v>146500</v>
      </c>
      <c r="Q40" s="84">
        <f t="shared" si="4"/>
        <v>157803.43</v>
      </c>
      <c r="R40" s="71">
        <f t="shared" si="8"/>
        <v>107.7156518771331</v>
      </c>
      <c r="S40" s="84">
        <f t="shared" si="9"/>
        <v>127590.34</v>
      </c>
      <c r="T40" s="71">
        <f t="shared" si="10"/>
        <v>123.67976290368064</v>
      </c>
      <c r="U40" s="29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47" s="20" customFormat="1" ht="63.75">
      <c r="A41" s="68" t="s">
        <v>84</v>
      </c>
      <c r="B41" s="179" t="s">
        <v>85</v>
      </c>
      <c r="C41" s="70">
        <v>6200</v>
      </c>
      <c r="D41" s="70">
        <v>6200</v>
      </c>
      <c r="E41" s="70">
        <v>6273</v>
      </c>
      <c r="F41" s="71">
        <f t="shared" si="12"/>
        <v>101.1774193548387</v>
      </c>
      <c r="G41" s="70">
        <v>6273</v>
      </c>
      <c r="H41" s="71">
        <f t="shared" si="13"/>
        <v>100</v>
      </c>
      <c r="I41" s="70"/>
      <c r="J41" s="70"/>
      <c r="K41" s="70"/>
      <c r="L41" s="71"/>
      <c r="M41" s="70"/>
      <c r="N41" s="71"/>
      <c r="O41" s="70">
        <f t="shared" si="2"/>
        <v>6200</v>
      </c>
      <c r="P41" s="70">
        <f t="shared" si="3"/>
        <v>6200</v>
      </c>
      <c r="Q41" s="84">
        <f t="shared" si="4"/>
        <v>6273</v>
      </c>
      <c r="R41" s="71">
        <f t="shared" si="8"/>
        <v>101.1774193548387</v>
      </c>
      <c r="S41" s="84">
        <f t="shared" si="9"/>
        <v>6273</v>
      </c>
      <c r="T41" s="71">
        <f t="shared" si="10"/>
        <v>100</v>
      </c>
      <c r="U41" s="29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47" s="22" customFormat="1" ht="63.75">
      <c r="A42" s="68" t="s">
        <v>45</v>
      </c>
      <c r="B42" s="135" t="s">
        <v>41</v>
      </c>
      <c r="C42" s="70">
        <f>C43</f>
        <v>868800</v>
      </c>
      <c r="D42" s="70">
        <v>581800</v>
      </c>
      <c r="E42" s="70">
        <v>630697.21</v>
      </c>
      <c r="F42" s="71">
        <f t="shared" si="12"/>
        <v>108.4044706084565</v>
      </c>
      <c r="G42" s="70">
        <f>G43</f>
        <v>776431.96</v>
      </c>
      <c r="H42" s="71">
        <f t="shared" si="13"/>
        <v>81.23019691255368</v>
      </c>
      <c r="I42" s="70">
        <f>I43+I44</f>
        <v>400000</v>
      </c>
      <c r="J42" s="70">
        <f>J43+J44</f>
        <v>1152740</v>
      </c>
      <c r="K42" s="70">
        <f>K43+K44</f>
        <v>1158820.51</v>
      </c>
      <c r="L42" s="71">
        <f aca="true" t="shared" si="14" ref="L42:L54">K42/J42*100</f>
        <v>100.52748321390774</v>
      </c>
      <c r="M42" s="70">
        <f>M43+M44</f>
        <v>596473.21</v>
      </c>
      <c r="N42" s="71">
        <f>K42/M42*100</f>
        <v>194.27871873742663</v>
      </c>
      <c r="O42" s="70">
        <f t="shared" si="2"/>
        <v>1268800</v>
      </c>
      <c r="P42" s="70">
        <f t="shared" si="3"/>
        <v>1734540</v>
      </c>
      <c r="Q42" s="84">
        <f t="shared" si="4"/>
        <v>1789517.72</v>
      </c>
      <c r="R42" s="71">
        <f t="shared" si="8"/>
        <v>103.16958501965938</v>
      </c>
      <c r="S42" s="84">
        <f t="shared" si="9"/>
        <v>1372905.17</v>
      </c>
      <c r="T42" s="71">
        <f t="shared" si="10"/>
        <v>130.34532603588346</v>
      </c>
      <c r="U42" s="26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</row>
    <row r="43" spans="1:47" s="20" customFormat="1" ht="63.75">
      <c r="A43" s="68" t="s">
        <v>56</v>
      </c>
      <c r="B43" s="135" t="s">
        <v>53</v>
      </c>
      <c r="C43" s="70">
        <v>868800</v>
      </c>
      <c r="D43" s="70">
        <v>581800</v>
      </c>
      <c r="E43" s="70">
        <v>630697.21</v>
      </c>
      <c r="F43" s="71">
        <f t="shared" si="12"/>
        <v>108.4044706084565</v>
      </c>
      <c r="G43" s="70">
        <v>776431.96</v>
      </c>
      <c r="H43" s="71">
        <f t="shared" si="13"/>
        <v>81.23019691255368</v>
      </c>
      <c r="I43" s="70"/>
      <c r="J43" s="70"/>
      <c r="K43" s="70"/>
      <c r="L43" s="71"/>
      <c r="M43" s="70">
        <v>16.73</v>
      </c>
      <c r="N43" s="71"/>
      <c r="O43" s="70">
        <f t="shared" si="2"/>
        <v>868800</v>
      </c>
      <c r="P43" s="70">
        <f t="shared" si="3"/>
        <v>581800</v>
      </c>
      <c r="Q43" s="84">
        <f t="shared" si="4"/>
        <v>630697.21</v>
      </c>
      <c r="R43" s="71">
        <f t="shared" si="8"/>
        <v>108.4044706084565</v>
      </c>
      <c r="S43" s="84">
        <f t="shared" si="9"/>
        <v>776448.69</v>
      </c>
      <c r="T43" s="71">
        <f t="shared" si="10"/>
        <v>81.22844666013926</v>
      </c>
      <c r="U43" s="29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7" s="20" customFormat="1" ht="63.75">
      <c r="A44" s="68" t="s">
        <v>78</v>
      </c>
      <c r="B44" s="135" t="s">
        <v>79</v>
      </c>
      <c r="C44" s="70"/>
      <c r="D44" s="70"/>
      <c r="E44" s="70"/>
      <c r="F44" s="71"/>
      <c r="G44" s="70"/>
      <c r="H44" s="71"/>
      <c r="I44" s="70">
        <v>400000</v>
      </c>
      <c r="J44" s="70">
        <v>1152740</v>
      </c>
      <c r="K44" s="70">
        <v>1158820.51</v>
      </c>
      <c r="L44" s="71">
        <f t="shared" si="14"/>
        <v>100.52748321390774</v>
      </c>
      <c r="M44" s="70">
        <v>596456.48</v>
      </c>
      <c r="N44" s="71">
        <f>K44/M44*100</f>
        <v>194.28416805866541</v>
      </c>
      <c r="O44" s="70">
        <f t="shared" si="2"/>
        <v>400000</v>
      </c>
      <c r="P44" s="70">
        <f t="shared" si="3"/>
        <v>1152740</v>
      </c>
      <c r="Q44" s="84">
        <f t="shared" si="4"/>
        <v>1158820.51</v>
      </c>
      <c r="R44" s="71">
        <f t="shared" si="8"/>
        <v>100.52748321390774</v>
      </c>
      <c r="S44" s="84">
        <f t="shared" si="9"/>
        <v>596456.48</v>
      </c>
      <c r="T44" s="71">
        <f t="shared" si="10"/>
        <v>194.28416805866541</v>
      </c>
      <c r="U44" s="29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1:47" s="22" customFormat="1" ht="63.75">
      <c r="A45" s="68" t="s">
        <v>54</v>
      </c>
      <c r="B45" s="135" t="s">
        <v>55</v>
      </c>
      <c r="C45" s="70"/>
      <c r="D45" s="70"/>
      <c r="E45" s="70"/>
      <c r="F45" s="71"/>
      <c r="G45" s="70"/>
      <c r="H45" s="71"/>
      <c r="I45" s="70">
        <v>8770200</v>
      </c>
      <c r="J45" s="70">
        <v>8770200</v>
      </c>
      <c r="K45" s="70">
        <v>12928888.73</v>
      </c>
      <c r="L45" s="71">
        <f t="shared" si="14"/>
        <v>147.4184024309594</v>
      </c>
      <c r="M45" s="70">
        <v>13902068.76</v>
      </c>
      <c r="N45" s="71">
        <f>K45/M45*100</f>
        <v>92.99974667942874</v>
      </c>
      <c r="O45" s="70">
        <f t="shared" si="2"/>
        <v>8770200</v>
      </c>
      <c r="P45" s="70">
        <f t="shared" si="3"/>
        <v>8770200</v>
      </c>
      <c r="Q45" s="84">
        <f t="shared" si="4"/>
        <v>12928888.73</v>
      </c>
      <c r="R45" s="71">
        <f t="shared" si="8"/>
        <v>147.4184024309594</v>
      </c>
      <c r="S45" s="84">
        <f t="shared" si="9"/>
        <v>13902068.76</v>
      </c>
      <c r="T45" s="71">
        <f t="shared" si="10"/>
        <v>92.99974667942874</v>
      </c>
      <c r="U45" s="26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</row>
    <row r="46" spans="1:47" s="22" customFormat="1" ht="63.75">
      <c r="A46" s="68" t="s">
        <v>15</v>
      </c>
      <c r="B46" s="136" t="s">
        <v>16</v>
      </c>
      <c r="C46" s="70">
        <f>C47+C48</f>
        <v>0</v>
      </c>
      <c r="D46" s="70">
        <f>D47+D48</f>
        <v>20900</v>
      </c>
      <c r="E46" s="70">
        <f>E47+E48</f>
        <v>20938.55</v>
      </c>
      <c r="F46" s="71">
        <f>E46/D46*100</f>
        <v>100.18444976076555</v>
      </c>
      <c r="G46" s="70">
        <f>G47+G48</f>
        <v>5990.62</v>
      </c>
      <c r="H46" s="71">
        <f>E46/G46*100</f>
        <v>349.5222531223813</v>
      </c>
      <c r="I46" s="70">
        <f>I50+I49</f>
        <v>12800000</v>
      </c>
      <c r="J46" s="70">
        <f>J50+J49</f>
        <v>17247260</v>
      </c>
      <c r="K46" s="70">
        <f>K50+K49</f>
        <v>17288317.21</v>
      </c>
      <c r="L46" s="71">
        <f t="shared" si="14"/>
        <v>100.23805062369328</v>
      </c>
      <c r="M46" s="70">
        <f>M49+M50</f>
        <v>10869941.44</v>
      </c>
      <c r="N46" s="71">
        <f>K46/M46*100</f>
        <v>159.0470133204324</v>
      </c>
      <c r="O46" s="70">
        <f t="shared" si="2"/>
        <v>12800000</v>
      </c>
      <c r="P46" s="70">
        <f t="shared" si="3"/>
        <v>17268160</v>
      </c>
      <c r="Q46" s="84">
        <f t="shared" si="4"/>
        <v>17309255.76</v>
      </c>
      <c r="R46" s="71">
        <f t="shared" si="8"/>
        <v>100.23798574949502</v>
      </c>
      <c r="S46" s="84">
        <f t="shared" si="9"/>
        <v>10875932.059999999</v>
      </c>
      <c r="T46" s="71">
        <f t="shared" si="10"/>
        <v>159.1519298254977</v>
      </c>
      <c r="U46" s="26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</row>
    <row r="47" spans="1:47" s="22" customFormat="1" ht="318.75">
      <c r="A47" s="68" t="s">
        <v>135</v>
      </c>
      <c r="B47" s="137" t="s">
        <v>93</v>
      </c>
      <c r="C47" s="70">
        <v>0</v>
      </c>
      <c r="D47" s="70">
        <v>20900</v>
      </c>
      <c r="E47" s="70">
        <v>20904.35</v>
      </c>
      <c r="F47" s="71">
        <f>E47/D47*100</f>
        <v>100.02081339712919</v>
      </c>
      <c r="G47" s="70">
        <v>5935.42</v>
      </c>
      <c r="H47" s="71">
        <f>E47/G47*100</f>
        <v>352.19664320300836</v>
      </c>
      <c r="I47" s="70"/>
      <c r="J47" s="70"/>
      <c r="K47" s="70"/>
      <c r="L47" s="71"/>
      <c r="M47" s="70"/>
      <c r="N47" s="71"/>
      <c r="O47" s="70">
        <f t="shared" si="2"/>
        <v>0</v>
      </c>
      <c r="P47" s="70">
        <f t="shared" si="3"/>
        <v>20900</v>
      </c>
      <c r="Q47" s="84">
        <f t="shared" si="4"/>
        <v>20904.35</v>
      </c>
      <c r="R47" s="71">
        <f t="shared" si="8"/>
        <v>100.02081339712919</v>
      </c>
      <c r="S47" s="84">
        <f t="shared" si="9"/>
        <v>5935.42</v>
      </c>
      <c r="T47" s="71">
        <f t="shared" si="10"/>
        <v>352.19664320300836</v>
      </c>
      <c r="U47" s="26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</row>
    <row r="48" spans="1:47" s="22" customFormat="1" ht="127.5">
      <c r="A48" s="68" t="s">
        <v>310</v>
      </c>
      <c r="B48" s="137" t="s">
        <v>311</v>
      </c>
      <c r="C48" s="70">
        <v>0</v>
      </c>
      <c r="D48" s="70">
        <v>0</v>
      </c>
      <c r="E48" s="70">
        <v>34.2</v>
      </c>
      <c r="F48" s="71"/>
      <c r="G48" s="70">
        <v>55.2</v>
      </c>
      <c r="H48" s="71"/>
      <c r="I48" s="70"/>
      <c r="J48" s="70"/>
      <c r="K48" s="70"/>
      <c r="L48" s="71"/>
      <c r="M48" s="70"/>
      <c r="N48" s="71"/>
      <c r="O48" s="70"/>
      <c r="P48" s="70"/>
      <c r="Q48" s="84"/>
      <c r="R48" s="71"/>
      <c r="S48" s="84"/>
      <c r="T48" s="71"/>
      <c r="U48" s="26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</row>
    <row r="49" spans="1:47" s="22" customFormat="1" ht="191.25">
      <c r="A49" s="68" t="s">
        <v>42</v>
      </c>
      <c r="B49" s="137" t="s">
        <v>75</v>
      </c>
      <c r="C49" s="70"/>
      <c r="D49" s="70"/>
      <c r="E49" s="70"/>
      <c r="F49" s="71"/>
      <c r="G49" s="70"/>
      <c r="H49" s="71"/>
      <c r="I49" s="70">
        <v>800000</v>
      </c>
      <c r="J49" s="70">
        <v>2044310</v>
      </c>
      <c r="K49" s="70">
        <v>2045303.75</v>
      </c>
      <c r="L49" s="71">
        <f t="shared" si="14"/>
        <v>100.04861053362748</v>
      </c>
      <c r="M49" s="70">
        <v>1345717.34</v>
      </c>
      <c r="N49" s="71">
        <f aca="true" t="shared" si="15" ref="N49:N54">K49/M49*100</f>
        <v>151.98613328412637</v>
      </c>
      <c r="O49" s="70">
        <f aca="true" t="shared" si="16" ref="O49:O86">C49+I49</f>
        <v>800000</v>
      </c>
      <c r="P49" s="70">
        <f aca="true" t="shared" si="17" ref="P49:P86">D49+J49</f>
        <v>2044310</v>
      </c>
      <c r="Q49" s="84">
        <f aca="true" t="shared" si="18" ref="Q49:Q86">E49+K49</f>
        <v>2045303.75</v>
      </c>
      <c r="R49" s="71">
        <f t="shared" si="8"/>
        <v>100.04861053362748</v>
      </c>
      <c r="S49" s="84">
        <f t="shared" si="9"/>
        <v>1345717.34</v>
      </c>
      <c r="T49" s="71">
        <f t="shared" si="10"/>
        <v>151.98613328412637</v>
      </c>
      <c r="U49" s="26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</row>
    <row r="50" spans="1:47" s="22" customFormat="1" ht="63.75">
      <c r="A50" s="68" t="s">
        <v>17</v>
      </c>
      <c r="B50" s="135" t="s">
        <v>70</v>
      </c>
      <c r="C50" s="70"/>
      <c r="D50" s="70"/>
      <c r="E50" s="70"/>
      <c r="F50" s="71"/>
      <c r="G50" s="70"/>
      <c r="H50" s="71"/>
      <c r="I50" s="70">
        <f>I51</f>
        <v>12000000</v>
      </c>
      <c r="J50" s="70">
        <f>J51</f>
        <v>15202950</v>
      </c>
      <c r="K50" s="70">
        <f>K51</f>
        <v>15243013.46</v>
      </c>
      <c r="L50" s="71">
        <f t="shared" si="14"/>
        <v>100.26352425022776</v>
      </c>
      <c r="M50" s="70">
        <f>M51</f>
        <v>9524224.1</v>
      </c>
      <c r="N50" s="71">
        <f t="shared" si="15"/>
        <v>160.04467450529646</v>
      </c>
      <c r="O50" s="70">
        <f t="shared" si="16"/>
        <v>12000000</v>
      </c>
      <c r="P50" s="70">
        <f t="shared" si="17"/>
        <v>15202950</v>
      </c>
      <c r="Q50" s="84">
        <f t="shared" si="18"/>
        <v>15243013.46</v>
      </c>
      <c r="R50" s="71">
        <f t="shared" si="8"/>
        <v>100.26352425022776</v>
      </c>
      <c r="S50" s="84">
        <f t="shared" si="9"/>
        <v>9524224.1</v>
      </c>
      <c r="T50" s="71">
        <f t="shared" si="10"/>
        <v>160.04467450529646</v>
      </c>
      <c r="U50" s="26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</row>
    <row r="51" spans="1:47" s="20" customFormat="1" ht="63.75">
      <c r="A51" s="68" t="s">
        <v>18</v>
      </c>
      <c r="B51" s="135" t="s">
        <v>71</v>
      </c>
      <c r="C51" s="72"/>
      <c r="D51" s="72"/>
      <c r="E51" s="72"/>
      <c r="F51" s="71"/>
      <c r="G51" s="70"/>
      <c r="H51" s="71"/>
      <c r="I51" s="70">
        <v>12000000</v>
      </c>
      <c r="J51" s="70">
        <v>15202950</v>
      </c>
      <c r="K51" s="70">
        <v>15243013.46</v>
      </c>
      <c r="L51" s="71">
        <f t="shared" si="14"/>
        <v>100.26352425022776</v>
      </c>
      <c r="M51" s="70">
        <v>9524224.1</v>
      </c>
      <c r="N51" s="71">
        <f t="shared" si="15"/>
        <v>160.04467450529646</v>
      </c>
      <c r="O51" s="70">
        <f t="shared" si="16"/>
        <v>12000000</v>
      </c>
      <c r="P51" s="70">
        <f t="shared" si="17"/>
        <v>15202950</v>
      </c>
      <c r="Q51" s="84">
        <f t="shared" si="18"/>
        <v>15243013.46</v>
      </c>
      <c r="R51" s="71">
        <f t="shared" si="8"/>
        <v>100.26352425022776</v>
      </c>
      <c r="S51" s="84">
        <f t="shared" si="9"/>
        <v>9524224.1</v>
      </c>
      <c r="T51" s="71">
        <f t="shared" si="10"/>
        <v>160.04467450529646</v>
      </c>
      <c r="U51" s="29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1:47" s="74" customFormat="1" ht="65.25">
      <c r="A52" s="180"/>
      <c r="B52" s="135" t="s">
        <v>37</v>
      </c>
      <c r="C52" s="181">
        <f>C12+C33</f>
        <v>275460000</v>
      </c>
      <c r="D52" s="181">
        <f>D12+D33+D46</f>
        <v>324642563.8</v>
      </c>
      <c r="E52" s="181">
        <f>E12+E33+E46</f>
        <v>327798786.3</v>
      </c>
      <c r="F52" s="71">
        <f>E52/D52*100</f>
        <v>100.97221462985502</v>
      </c>
      <c r="G52" s="182">
        <f>G12+G33+G46</f>
        <v>276151972.31</v>
      </c>
      <c r="H52" s="71">
        <f>E52/G52*100</f>
        <v>118.70231581472206</v>
      </c>
      <c r="I52" s="181">
        <f>I12+I33+I46</f>
        <v>22060200</v>
      </c>
      <c r="J52" s="181">
        <f>J12+J33+J46</f>
        <v>27260200</v>
      </c>
      <c r="K52" s="181">
        <f>K12+K33+K46</f>
        <v>31472681.810000002</v>
      </c>
      <c r="L52" s="71">
        <f t="shared" si="14"/>
        <v>115.45286465249704</v>
      </c>
      <c r="M52" s="70">
        <f>M12+M33+M46</f>
        <v>25460433.159999996</v>
      </c>
      <c r="N52" s="71">
        <f t="shared" si="15"/>
        <v>123.61408626560855</v>
      </c>
      <c r="O52" s="70">
        <f t="shared" si="16"/>
        <v>297520200</v>
      </c>
      <c r="P52" s="70">
        <f t="shared" si="17"/>
        <v>351902763.8</v>
      </c>
      <c r="Q52" s="84">
        <f t="shared" si="18"/>
        <v>359271468.11</v>
      </c>
      <c r="R52" s="71">
        <f t="shared" si="8"/>
        <v>102.09396034018872</v>
      </c>
      <c r="S52" s="84">
        <f t="shared" si="9"/>
        <v>301612405.47</v>
      </c>
      <c r="T52" s="71">
        <f t="shared" si="10"/>
        <v>119.11694001781868</v>
      </c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</row>
    <row r="53" spans="1:47" s="20" customFormat="1" ht="63.75">
      <c r="A53" s="68" t="s">
        <v>34</v>
      </c>
      <c r="B53" s="136" t="s">
        <v>33</v>
      </c>
      <c r="C53" s="72">
        <f>C54</f>
        <v>479950270</v>
      </c>
      <c r="D53" s="72">
        <f>D54</f>
        <v>460766167.98</v>
      </c>
      <c r="E53" s="72">
        <f>E54</f>
        <v>451634583.77</v>
      </c>
      <c r="F53" s="71">
        <f>E53/D53*100</f>
        <v>98.01817389283745</v>
      </c>
      <c r="G53" s="70">
        <f>G55+G57+G62+G65</f>
        <v>629580369.04</v>
      </c>
      <c r="H53" s="71">
        <f>E53/G53*100</f>
        <v>71.73581102261238</v>
      </c>
      <c r="I53" s="72">
        <f>I54</f>
        <v>0</v>
      </c>
      <c r="J53" s="72">
        <f>J54</f>
        <v>9018843</v>
      </c>
      <c r="K53" s="72">
        <f>K54</f>
        <v>8468300.01</v>
      </c>
      <c r="L53" s="71">
        <f t="shared" si="14"/>
        <v>93.89563616973928</v>
      </c>
      <c r="M53" s="72">
        <f>M54</f>
        <v>15665526.360000001</v>
      </c>
      <c r="N53" s="71">
        <f t="shared" si="15"/>
        <v>54.05691334842578</v>
      </c>
      <c r="O53" s="70">
        <f t="shared" si="16"/>
        <v>479950270</v>
      </c>
      <c r="P53" s="70">
        <f t="shared" si="17"/>
        <v>469785010.98</v>
      </c>
      <c r="Q53" s="84">
        <f t="shared" si="18"/>
        <v>460102883.78</v>
      </c>
      <c r="R53" s="71">
        <f t="shared" si="8"/>
        <v>97.93903020026063</v>
      </c>
      <c r="S53" s="84">
        <f t="shared" si="9"/>
        <v>645245895.4</v>
      </c>
      <c r="T53" s="71">
        <f t="shared" si="10"/>
        <v>71.30659599078481</v>
      </c>
      <c r="U53" s="29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:47" s="20" customFormat="1" ht="63.75">
      <c r="A54" s="68" t="s">
        <v>256</v>
      </c>
      <c r="B54" s="137" t="s">
        <v>257</v>
      </c>
      <c r="C54" s="72">
        <f>C55+C57+C62+C65</f>
        <v>479950270</v>
      </c>
      <c r="D54" s="72">
        <f>D55+D57+D62+D65</f>
        <v>460766167.98</v>
      </c>
      <c r="E54" s="72">
        <f>E55+E57+E62+E65</f>
        <v>451634583.77</v>
      </c>
      <c r="F54" s="71">
        <f>E54/D54*100</f>
        <v>98.01817389283745</v>
      </c>
      <c r="G54" s="70">
        <f>G55+G57+G65+G62</f>
        <v>629580369.04</v>
      </c>
      <c r="H54" s="71">
        <f>E54/G54*100</f>
        <v>71.73581102261238</v>
      </c>
      <c r="I54" s="72">
        <f>I55+I57+I62+I65</f>
        <v>0</v>
      </c>
      <c r="J54" s="72">
        <f>J55+J57+J62+J65</f>
        <v>9018843</v>
      </c>
      <c r="K54" s="72">
        <f>K55+K57+K62+K65</f>
        <v>8468300.01</v>
      </c>
      <c r="L54" s="71">
        <f t="shared" si="14"/>
        <v>93.89563616973928</v>
      </c>
      <c r="M54" s="72">
        <f>M55+M57+M62+M65</f>
        <v>15665526.360000001</v>
      </c>
      <c r="N54" s="71">
        <f t="shared" si="15"/>
        <v>54.05691334842578</v>
      </c>
      <c r="O54" s="70">
        <f t="shared" si="16"/>
        <v>479950270</v>
      </c>
      <c r="P54" s="70">
        <f t="shared" si="17"/>
        <v>469785010.98</v>
      </c>
      <c r="Q54" s="84">
        <f t="shared" si="18"/>
        <v>460102883.78</v>
      </c>
      <c r="R54" s="71">
        <f t="shared" si="8"/>
        <v>97.93903020026063</v>
      </c>
      <c r="S54" s="84">
        <f t="shared" si="9"/>
        <v>645245895.4</v>
      </c>
      <c r="T54" s="71">
        <f t="shared" si="10"/>
        <v>71.30659599078481</v>
      </c>
      <c r="U54" s="29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:47" s="22" customFormat="1" ht="63.75">
      <c r="A55" s="68" t="s">
        <v>19</v>
      </c>
      <c r="B55" s="135" t="s">
        <v>156</v>
      </c>
      <c r="C55" s="72">
        <f>C56</f>
        <v>30909200</v>
      </c>
      <c r="D55" s="72">
        <f>D56</f>
        <v>30909200</v>
      </c>
      <c r="E55" s="72">
        <f>E56</f>
        <v>30909200</v>
      </c>
      <c r="F55" s="71">
        <f>E55/D55*100</f>
        <v>100</v>
      </c>
      <c r="G55" s="70">
        <f>G56</f>
        <v>28123300</v>
      </c>
      <c r="H55" s="71">
        <f>E55/G55*100</f>
        <v>109.90602098615739</v>
      </c>
      <c r="I55" s="72"/>
      <c r="J55" s="72"/>
      <c r="K55" s="72"/>
      <c r="L55" s="71"/>
      <c r="M55" s="70"/>
      <c r="N55" s="71"/>
      <c r="O55" s="70">
        <f t="shared" si="16"/>
        <v>30909200</v>
      </c>
      <c r="P55" s="70">
        <f t="shared" si="17"/>
        <v>30909200</v>
      </c>
      <c r="Q55" s="84">
        <f t="shared" si="18"/>
        <v>30909200</v>
      </c>
      <c r="R55" s="71">
        <f t="shared" si="8"/>
        <v>100</v>
      </c>
      <c r="S55" s="84">
        <f t="shared" si="9"/>
        <v>28123300</v>
      </c>
      <c r="T55" s="71">
        <f t="shared" si="10"/>
        <v>109.90602098615739</v>
      </c>
      <c r="U55" s="26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</row>
    <row r="56" spans="1:47" s="21" customFormat="1" ht="63.75">
      <c r="A56" s="68" t="s">
        <v>59</v>
      </c>
      <c r="B56" s="135" t="s">
        <v>86</v>
      </c>
      <c r="C56" s="72">
        <v>30909200</v>
      </c>
      <c r="D56" s="72">
        <v>30909200</v>
      </c>
      <c r="E56" s="72">
        <v>30909200</v>
      </c>
      <c r="F56" s="71">
        <f>E56/D56*100</f>
        <v>100</v>
      </c>
      <c r="G56" s="70">
        <v>28123300</v>
      </c>
      <c r="H56" s="71">
        <f>E56/G56*100</f>
        <v>109.90602098615739</v>
      </c>
      <c r="I56" s="72"/>
      <c r="J56" s="72"/>
      <c r="K56" s="72"/>
      <c r="L56" s="71"/>
      <c r="M56" s="70"/>
      <c r="N56" s="71"/>
      <c r="O56" s="70">
        <f t="shared" si="16"/>
        <v>30909200</v>
      </c>
      <c r="P56" s="70">
        <f t="shared" si="17"/>
        <v>30909200</v>
      </c>
      <c r="Q56" s="84">
        <f t="shared" si="18"/>
        <v>30909200</v>
      </c>
      <c r="R56" s="71">
        <f t="shared" si="8"/>
        <v>100</v>
      </c>
      <c r="S56" s="84">
        <f t="shared" si="9"/>
        <v>28123300</v>
      </c>
      <c r="T56" s="71">
        <f t="shared" si="10"/>
        <v>109.90602098615739</v>
      </c>
      <c r="U56" s="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  <row r="57" spans="1:47" s="21" customFormat="1" ht="127.5">
      <c r="A57" s="68" t="s">
        <v>32</v>
      </c>
      <c r="B57" s="135" t="s">
        <v>139</v>
      </c>
      <c r="C57" s="72">
        <f>C58+C59+C60+C61</f>
        <v>188607500</v>
      </c>
      <c r="D57" s="72">
        <f>D58+D59+D60+D61</f>
        <v>202829475</v>
      </c>
      <c r="E57" s="72">
        <f>E58+E59+E60+E61</f>
        <v>202772975</v>
      </c>
      <c r="F57" s="72">
        <f>F58+F59+F60</f>
        <v>300</v>
      </c>
      <c r="G57" s="72">
        <f>G58+G59+G60</f>
        <v>195950940</v>
      </c>
      <c r="H57" s="72">
        <f>H58+H59+H60</f>
        <v>252.68537587605817</v>
      </c>
      <c r="I57" s="72"/>
      <c r="J57" s="72"/>
      <c r="K57" s="72"/>
      <c r="L57" s="71"/>
      <c r="M57" s="70"/>
      <c r="N57" s="71"/>
      <c r="O57" s="70">
        <f t="shared" si="16"/>
        <v>188607500</v>
      </c>
      <c r="P57" s="70">
        <f t="shared" si="17"/>
        <v>202829475</v>
      </c>
      <c r="Q57" s="84">
        <f t="shared" si="18"/>
        <v>202772975</v>
      </c>
      <c r="R57" s="71">
        <f t="shared" si="8"/>
        <v>99.97214408803256</v>
      </c>
      <c r="S57" s="84">
        <f t="shared" si="9"/>
        <v>195950940</v>
      </c>
      <c r="T57" s="71">
        <f t="shared" si="10"/>
        <v>103.4815015431924</v>
      </c>
      <c r="U57" s="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</row>
    <row r="58" spans="1:47" s="21" customFormat="1" ht="127.5">
      <c r="A58" s="68" t="s">
        <v>87</v>
      </c>
      <c r="B58" s="135" t="s">
        <v>88</v>
      </c>
      <c r="C58" s="72">
        <v>118054100</v>
      </c>
      <c r="D58" s="72">
        <v>128054100</v>
      </c>
      <c r="E58" s="72">
        <v>128054100</v>
      </c>
      <c r="F58" s="71">
        <f aca="true" t="shared" si="19" ref="F58:F68">E58/D58*100</f>
        <v>100</v>
      </c>
      <c r="G58" s="70">
        <v>97488900</v>
      </c>
      <c r="H58" s="71">
        <f>E58/G58*100</f>
        <v>131.35249243760057</v>
      </c>
      <c r="I58" s="72"/>
      <c r="J58" s="72"/>
      <c r="K58" s="72"/>
      <c r="L58" s="71"/>
      <c r="M58" s="70"/>
      <c r="N58" s="71"/>
      <c r="O58" s="70">
        <f t="shared" si="16"/>
        <v>118054100</v>
      </c>
      <c r="P58" s="70">
        <f t="shared" si="17"/>
        <v>128054100</v>
      </c>
      <c r="Q58" s="84">
        <f t="shared" si="18"/>
        <v>128054100</v>
      </c>
      <c r="R58" s="71">
        <f t="shared" si="8"/>
        <v>100</v>
      </c>
      <c r="S58" s="84">
        <f t="shared" si="9"/>
        <v>97488900</v>
      </c>
      <c r="T58" s="71">
        <f t="shared" si="10"/>
        <v>131.35249243760057</v>
      </c>
      <c r="U58" s="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1:47" s="21" customFormat="1" ht="127.5">
      <c r="A59" s="68" t="s">
        <v>89</v>
      </c>
      <c r="B59" s="135" t="s">
        <v>90</v>
      </c>
      <c r="C59" s="72">
        <v>70553400</v>
      </c>
      <c r="D59" s="72">
        <v>70553400</v>
      </c>
      <c r="E59" s="72">
        <v>70553400</v>
      </c>
      <c r="F59" s="71">
        <f t="shared" si="19"/>
        <v>100</v>
      </c>
      <c r="G59" s="70">
        <v>90380300</v>
      </c>
      <c r="H59" s="71">
        <f>E59/G59*100</f>
        <v>78.06280793491503</v>
      </c>
      <c r="I59" s="72"/>
      <c r="J59" s="72"/>
      <c r="K59" s="72"/>
      <c r="L59" s="71"/>
      <c r="M59" s="70"/>
      <c r="N59" s="71"/>
      <c r="O59" s="70">
        <f t="shared" si="16"/>
        <v>70553400</v>
      </c>
      <c r="P59" s="70">
        <f t="shared" si="17"/>
        <v>70553400</v>
      </c>
      <c r="Q59" s="84">
        <f t="shared" si="18"/>
        <v>70553400</v>
      </c>
      <c r="R59" s="71">
        <f t="shared" si="8"/>
        <v>100</v>
      </c>
      <c r="S59" s="84">
        <f t="shared" si="9"/>
        <v>90380300</v>
      </c>
      <c r="T59" s="71">
        <f t="shared" si="10"/>
        <v>78.06280793491503</v>
      </c>
      <c r="U59" s="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1:47" s="21" customFormat="1" ht="191.25">
      <c r="A60" s="68" t="s">
        <v>283</v>
      </c>
      <c r="B60" s="135" t="s">
        <v>284</v>
      </c>
      <c r="C60" s="72">
        <v>0</v>
      </c>
      <c r="D60" s="72">
        <v>3496975</v>
      </c>
      <c r="E60" s="72">
        <v>3496975</v>
      </c>
      <c r="F60" s="71">
        <f t="shared" si="19"/>
        <v>100</v>
      </c>
      <c r="G60" s="70">
        <v>8081740</v>
      </c>
      <c r="H60" s="71">
        <f>E60/G60*100</f>
        <v>43.27007550354256</v>
      </c>
      <c r="I60" s="72"/>
      <c r="J60" s="72"/>
      <c r="K60" s="72"/>
      <c r="L60" s="71"/>
      <c r="M60" s="70"/>
      <c r="N60" s="71"/>
      <c r="O60" s="70">
        <f t="shared" si="16"/>
        <v>0</v>
      </c>
      <c r="P60" s="70">
        <f t="shared" si="17"/>
        <v>3496975</v>
      </c>
      <c r="Q60" s="84">
        <f t="shared" si="18"/>
        <v>3496975</v>
      </c>
      <c r="R60" s="71">
        <f t="shared" si="8"/>
        <v>100</v>
      </c>
      <c r="S60" s="84">
        <f t="shared" si="9"/>
        <v>8081740</v>
      </c>
      <c r="T60" s="71">
        <f t="shared" si="10"/>
        <v>43.27007550354256</v>
      </c>
      <c r="U60" s="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47" s="21" customFormat="1" ht="266.25" customHeight="1">
      <c r="A61" s="68" t="s">
        <v>314</v>
      </c>
      <c r="B61" s="135" t="s">
        <v>315</v>
      </c>
      <c r="C61" s="72">
        <v>0</v>
      </c>
      <c r="D61" s="72">
        <v>725000</v>
      </c>
      <c r="E61" s="72">
        <v>668500</v>
      </c>
      <c r="F61" s="71">
        <f t="shared" si="19"/>
        <v>92.20689655172414</v>
      </c>
      <c r="G61" s="70">
        <v>0</v>
      </c>
      <c r="H61" s="71"/>
      <c r="I61" s="72"/>
      <c r="J61" s="72"/>
      <c r="K61" s="72"/>
      <c r="L61" s="71"/>
      <c r="M61" s="70"/>
      <c r="N61" s="71"/>
      <c r="O61" s="70">
        <f t="shared" si="16"/>
        <v>0</v>
      </c>
      <c r="P61" s="70">
        <f t="shared" si="17"/>
        <v>725000</v>
      </c>
      <c r="Q61" s="84">
        <f t="shared" si="18"/>
        <v>668500</v>
      </c>
      <c r="R61" s="71">
        <f t="shared" si="8"/>
        <v>92.20689655172414</v>
      </c>
      <c r="S61" s="84">
        <f t="shared" si="9"/>
        <v>0</v>
      </c>
      <c r="T61" s="71" t="e">
        <f t="shared" si="10"/>
        <v>#DIV/0!</v>
      </c>
      <c r="U61" s="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1:47" s="21" customFormat="1" ht="127.5">
      <c r="A62" s="68" t="s">
        <v>140</v>
      </c>
      <c r="B62" s="135" t="s">
        <v>141</v>
      </c>
      <c r="C62" s="72">
        <f>C63+C64</f>
        <v>5847500</v>
      </c>
      <c r="D62" s="72">
        <f>D63+D64</f>
        <v>13347500</v>
      </c>
      <c r="E62" s="72">
        <f>E63+E64</f>
        <v>13347500</v>
      </c>
      <c r="F62" s="71">
        <f t="shared" si="19"/>
        <v>100</v>
      </c>
      <c r="G62" s="70">
        <f>G63</f>
        <v>15100900</v>
      </c>
      <c r="H62" s="71">
        <f>E62/G62*100</f>
        <v>88.3887715301737</v>
      </c>
      <c r="I62" s="72"/>
      <c r="J62" s="72"/>
      <c r="K62" s="72"/>
      <c r="L62" s="71"/>
      <c r="M62" s="70"/>
      <c r="N62" s="71"/>
      <c r="O62" s="70">
        <f t="shared" si="16"/>
        <v>5847500</v>
      </c>
      <c r="P62" s="70">
        <f t="shared" si="17"/>
        <v>13347500</v>
      </c>
      <c r="Q62" s="84">
        <f t="shared" si="18"/>
        <v>13347500</v>
      </c>
      <c r="R62" s="71">
        <f t="shared" si="8"/>
        <v>100</v>
      </c>
      <c r="S62" s="84">
        <f>G62+M62</f>
        <v>15100900</v>
      </c>
      <c r="T62" s="71">
        <f t="shared" si="10"/>
        <v>88.3887715301737</v>
      </c>
      <c r="U62" s="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  <row r="63" spans="1:47" s="21" customFormat="1" ht="318.75">
      <c r="A63" s="68" t="s">
        <v>142</v>
      </c>
      <c r="B63" s="135" t="s">
        <v>143</v>
      </c>
      <c r="C63" s="72">
        <v>5847500</v>
      </c>
      <c r="D63" s="72">
        <v>7347500</v>
      </c>
      <c r="E63" s="72">
        <v>7347500</v>
      </c>
      <c r="F63" s="71">
        <f t="shared" si="19"/>
        <v>100</v>
      </c>
      <c r="G63" s="70">
        <v>15100900</v>
      </c>
      <c r="H63" s="71">
        <f>E63/G63*100</f>
        <v>48.65604036845486</v>
      </c>
      <c r="I63" s="72"/>
      <c r="J63" s="72"/>
      <c r="K63" s="72"/>
      <c r="L63" s="71"/>
      <c r="M63" s="70"/>
      <c r="N63" s="71"/>
      <c r="O63" s="70">
        <f t="shared" si="16"/>
        <v>5847500</v>
      </c>
      <c r="P63" s="70">
        <f t="shared" si="17"/>
        <v>7347500</v>
      </c>
      <c r="Q63" s="84">
        <f t="shared" si="18"/>
        <v>7347500</v>
      </c>
      <c r="R63" s="71">
        <f t="shared" si="8"/>
        <v>100</v>
      </c>
      <c r="S63" s="84">
        <f t="shared" si="9"/>
        <v>15100900</v>
      </c>
      <c r="T63" s="71">
        <f t="shared" si="10"/>
        <v>48.65604036845486</v>
      </c>
      <c r="U63" s="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spans="1:47" s="21" customFormat="1" ht="63.75">
      <c r="A64" s="68" t="s">
        <v>312</v>
      </c>
      <c r="B64" s="135" t="s">
        <v>313</v>
      </c>
      <c r="C64" s="72">
        <v>0</v>
      </c>
      <c r="D64" s="72">
        <v>6000000</v>
      </c>
      <c r="E64" s="72">
        <v>6000000</v>
      </c>
      <c r="F64" s="71">
        <f t="shared" si="19"/>
        <v>100</v>
      </c>
      <c r="G64" s="70"/>
      <c r="H64" s="71"/>
      <c r="I64" s="72"/>
      <c r="J64" s="72"/>
      <c r="K64" s="72"/>
      <c r="L64" s="71"/>
      <c r="M64" s="70"/>
      <c r="N64" s="71"/>
      <c r="O64" s="70">
        <f t="shared" si="16"/>
        <v>0</v>
      </c>
      <c r="P64" s="70">
        <f t="shared" si="17"/>
        <v>6000000</v>
      </c>
      <c r="Q64" s="84">
        <f t="shared" si="18"/>
        <v>6000000</v>
      </c>
      <c r="R64" s="71">
        <f t="shared" si="8"/>
        <v>100</v>
      </c>
      <c r="S64" s="84"/>
      <c r="T64" s="71"/>
      <c r="U64" s="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</row>
    <row r="65" spans="1:47" s="21" customFormat="1" ht="127.5">
      <c r="A65" s="68" t="s">
        <v>144</v>
      </c>
      <c r="B65" s="135" t="s">
        <v>145</v>
      </c>
      <c r="C65" s="72">
        <f>SUM(C66:C85)</f>
        <v>254586070</v>
      </c>
      <c r="D65" s="72">
        <f>SUM(D66:D85)</f>
        <v>213679992.98</v>
      </c>
      <c r="E65" s="72">
        <f>SUM(E66:E85)</f>
        <v>204604908.77</v>
      </c>
      <c r="F65" s="71">
        <f t="shared" si="19"/>
        <v>95.75295558398423</v>
      </c>
      <c r="G65" s="70">
        <f>SUM(G66:G85)</f>
        <v>390405229.04</v>
      </c>
      <c r="H65" s="71">
        <f aca="true" t="shared" si="20" ref="H65:H78">E65/G65*100</f>
        <v>52.40834229426693</v>
      </c>
      <c r="I65" s="72">
        <f>SUM(I66:I85)</f>
        <v>0</v>
      </c>
      <c r="J65" s="72">
        <f>SUM(J66:J85)</f>
        <v>9018843</v>
      </c>
      <c r="K65" s="72">
        <f>SUM(K66:K85)</f>
        <v>8468300.01</v>
      </c>
      <c r="L65" s="71">
        <f>K65/J65*100</f>
        <v>93.89563616973928</v>
      </c>
      <c r="M65" s="72">
        <f>SUM(M66:M85)</f>
        <v>15665526.360000001</v>
      </c>
      <c r="N65" s="72">
        <f>K65/M65*100</f>
        <v>54.05691334842578</v>
      </c>
      <c r="O65" s="70">
        <f t="shared" si="16"/>
        <v>254586070</v>
      </c>
      <c r="P65" s="70">
        <f t="shared" si="17"/>
        <v>222698835.98</v>
      </c>
      <c r="Q65" s="84">
        <f t="shared" si="18"/>
        <v>213073208.78</v>
      </c>
      <c r="R65" s="71">
        <f t="shared" si="8"/>
        <v>95.67773798293923</v>
      </c>
      <c r="S65" s="84">
        <f t="shared" si="9"/>
        <v>406070755.40000004</v>
      </c>
      <c r="T65" s="71">
        <f t="shared" si="10"/>
        <v>52.471941391128304</v>
      </c>
      <c r="U65" s="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</row>
    <row r="66" spans="1:47" s="21" customFormat="1" ht="272.25">
      <c r="A66" s="68" t="s">
        <v>146</v>
      </c>
      <c r="B66" s="183" t="s">
        <v>147</v>
      </c>
      <c r="C66" s="72">
        <v>108253300</v>
      </c>
      <c r="D66" s="72">
        <v>47743980.98</v>
      </c>
      <c r="E66" s="72">
        <v>46153063.83</v>
      </c>
      <c r="F66" s="71">
        <f t="shared" si="19"/>
        <v>96.66781630407729</v>
      </c>
      <c r="G66" s="70">
        <v>216468965.52</v>
      </c>
      <c r="H66" s="71">
        <f t="shared" si="20"/>
        <v>21.320868660840816</v>
      </c>
      <c r="I66" s="72"/>
      <c r="J66" s="72"/>
      <c r="K66" s="72"/>
      <c r="L66" s="71"/>
      <c r="M66" s="70"/>
      <c r="N66" s="71"/>
      <c r="O66" s="70">
        <f t="shared" si="16"/>
        <v>108253300</v>
      </c>
      <c r="P66" s="70">
        <f t="shared" si="17"/>
        <v>47743980.98</v>
      </c>
      <c r="Q66" s="84">
        <f t="shared" si="18"/>
        <v>46153063.83</v>
      </c>
      <c r="R66" s="71">
        <f t="shared" si="8"/>
        <v>96.66781630407729</v>
      </c>
      <c r="S66" s="84">
        <f t="shared" si="9"/>
        <v>216468965.52</v>
      </c>
      <c r="T66" s="71">
        <f t="shared" si="10"/>
        <v>21.320868660840816</v>
      </c>
      <c r="U66" s="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</row>
    <row r="67" spans="1:47" s="21" customFormat="1" ht="137.25">
      <c r="A67" s="68" t="s">
        <v>228</v>
      </c>
      <c r="B67" s="183" t="s">
        <v>229</v>
      </c>
      <c r="C67" s="72">
        <v>4600</v>
      </c>
      <c r="D67" s="72">
        <v>4600</v>
      </c>
      <c r="E67" s="72">
        <v>4402.78</v>
      </c>
      <c r="F67" s="71">
        <f t="shared" si="19"/>
        <v>95.71260869565216</v>
      </c>
      <c r="G67" s="70">
        <v>4090.48</v>
      </c>
      <c r="H67" s="71">
        <f t="shared" si="20"/>
        <v>107.6348008057734</v>
      </c>
      <c r="I67" s="72"/>
      <c r="J67" s="72"/>
      <c r="K67" s="72"/>
      <c r="L67" s="71"/>
      <c r="M67" s="70"/>
      <c r="N67" s="71"/>
      <c r="O67" s="70">
        <f t="shared" si="16"/>
        <v>4600</v>
      </c>
      <c r="P67" s="70">
        <f t="shared" si="17"/>
        <v>4600</v>
      </c>
      <c r="Q67" s="84">
        <f t="shared" si="18"/>
        <v>4402.78</v>
      </c>
      <c r="R67" s="71">
        <f t="shared" si="8"/>
        <v>95.71260869565216</v>
      </c>
      <c r="S67" s="84">
        <f t="shared" si="9"/>
        <v>4090.48</v>
      </c>
      <c r="T67" s="71">
        <f t="shared" si="10"/>
        <v>107.6348008057734</v>
      </c>
      <c r="U67" s="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spans="1:47" s="21" customFormat="1" ht="409.5">
      <c r="A68" s="68" t="s">
        <v>148</v>
      </c>
      <c r="B68" s="183" t="s">
        <v>149</v>
      </c>
      <c r="C68" s="72">
        <v>138424100</v>
      </c>
      <c r="D68" s="72">
        <v>123424100</v>
      </c>
      <c r="E68" s="72">
        <v>117163669.87</v>
      </c>
      <c r="F68" s="71">
        <f t="shared" si="19"/>
        <v>94.92770850263442</v>
      </c>
      <c r="G68" s="70">
        <v>110711741.52</v>
      </c>
      <c r="H68" s="71">
        <f t="shared" si="20"/>
        <v>105.82768210617883</v>
      </c>
      <c r="I68" s="72"/>
      <c r="J68" s="72"/>
      <c r="K68" s="72"/>
      <c r="L68" s="71"/>
      <c r="M68" s="70"/>
      <c r="N68" s="71"/>
      <c r="O68" s="70">
        <f t="shared" si="16"/>
        <v>138424100</v>
      </c>
      <c r="P68" s="70">
        <f t="shared" si="17"/>
        <v>123424100</v>
      </c>
      <c r="Q68" s="84">
        <f t="shared" si="18"/>
        <v>117163669.87</v>
      </c>
      <c r="R68" s="71">
        <f t="shared" si="8"/>
        <v>94.92770850263442</v>
      </c>
      <c r="S68" s="84">
        <f t="shared" si="9"/>
        <v>110711741.52</v>
      </c>
      <c r="T68" s="71">
        <f t="shared" si="10"/>
        <v>105.82768210617883</v>
      </c>
      <c r="U68" s="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</row>
    <row r="69" spans="1:47" s="21" customFormat="1" ht="409.5">
      <c r="A69" s="68" t="s">
        <v>291</v>
      </c>
      <c r="B69" s="184" t="s">
        <v>292</v>
      </c>
      <c r="C69" s="72">
        <v>0</v>
      </c>
      <c r="D69" s="72">
        <v>0</v>
      </c>
      <c r="E69" s="72">
        <v>0</v>
      </c>
      <c r="F69" s="71">
        <v>0</v>
      </c>
      <c r="G69" s="70">
        <v>1609218.8</v>
      </c>
      <c r="H69" s="71">
        <f t="shared" si="20"/>
        <v>0</v>
      </c>
      <c r="I69" s="72"/>
      <c r="J69" s="72"/>
      <c r="K69" s="72"/>
      <c r="L69" s="71"/>
      <c r="M69" s="70"/>
      <c r="N69" s="71"/>
      <c r="O69" s="70">
        <f t="shared" si="16"/>
        <v>0</v>
      </c>
      <c r="P69" s="70">
        <f t="shared" si="17"/>
        <v>0</v>
      </c>
      <c r="Q69" s="84">
        <f t="shared" si="18"/>
        <v>0</v>
      </c>
      <c r="R69" s="71"/>
      <c r="S69" s="84">
        <f t="shared" si="9"/>
        <v>1609218.8</v>
      </c>
      <c r="T69" s="71">
        <f t="shared" si="10"/>
        <v>0</v>
      </c>
      <c r="U69" s="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1:47" s="21" customFormat="1" ht="182.25">
      <c r="A70" s="68" t="s">
        <v>297</v>
      </c>
      <c r="B70" s="184" t="s">
        <v>298</v>
      </c>
      <c r="C70" s="72">
        <v>0</v>
      </c>
      <c r="D70" s="72">
        <v>0</v>
      </c>
      <c r="E70" s="72">
        <v>0</v>
      </c>
      <c r="F70" s="71">
        <v>0</v>
      </c>
      <c r="G70" s="70">
        <v>3218437.6</v>
      </c>
      <c r="H70" s="71">
        <f t="shared" si="20"/>
        <v>0</v>
      </c>
      <c r="I70" s="72"/>
      <c r="J70" s="72"/>
      <c r="K70" s="72"/>
      <c r="L70" s="71"/>
      <c r="M70" s="70"/>
      <c r="N70" s="71"/>
      <c r="O70" s="70">
        <f t="shared" si="16"/>
        <v>0</v>
      </c>
      <c r="P70" s="70">
        <f t="shared" si="17"/>
        <v>0</v>
      </c>
      <c r="Q70" s="84">
        <f t="shared" si="18"/>
        <v>0</v>
      </c>
      <c r="R70" s="71"/>
      <c r="S70" s="84">
        <f t="shared" si="9"/>
        <v>3218437.6</v>
      </c>
      <c r="T70" s="71">
        <f t="shared" si="10"/>
        <v>0</v>
      </c>
      <c r="U70" s="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</row>
    <row r="71" spans="1:47" s="21" customFormat="1" ht="182.25">
      <c r="A71" s="68" t="s">
        <v>299</v>
      </c>
      <c r="B71" s="184" t="s">
        <v>300</v>
      </c>
      <c r="C71" s="72">
        <v>0</v>
      </c>
      <c r="D71" s="72">
        <v>0</v>
      </c>
      <c r="E71" s="72"/>
      <c r="F71" s="71">
        <v>0</v>
      </c>
      <c r="G71" s="70">
        <v>2477402.55</v>
      </c>
      <c r="H71" s="71">
        <f t="shared" si="20"/>
        <v>0</v>
      </c>
      <c r="I71" s="72"/>
      <c r="J71" s="72"/>
      <c r="K71" s="72"/>
      <c r="L71" s="71"/>
      <c r="M71" s="70"/>
      <c r="N71" s="71"/>
      <c r="O71" s="70">
        <f t="shared" si="16"/>
        <v>0</v>
      </c>
      <c r="P71" s="70">
        <f t="shared" si="17"/>
        <v>0</v>
      </c>
      <c r="Q71" s="84">
        <f t="shared" si="18"/>
        <v>0</v>
      </c>
      <c r="R71" s="71"/>
      <c r="S71" s="84">
        <f t="shared" si="9"/>
        <v>2477402.55</v>
      </c>
      <c r="T71" s="71">
        <f t="shared" si="10"/>
        <v>0</v>
      </c>
      <c r="U71" s="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</row>
    <row r="72" spans="1:47" s="21" customFormat="1" ht="362.25">
      <c r="A72" s="68" t="s">
        <v>150</v>
      </c>
      <c r="B72" s="184" t="s">
        <v>157</v>
      </c>
      <c r="C72" s="72">
        <v>405900</v>
      </c>
      <c r="D72" s="72">
        <v>319900</v>
      </c>
      <c r="E72" s="72">
        <v>301846.36</v>
      </c>
      <c r="F72" s="71">
        <f aca="true" t="shared" si="21" ref="F72:F78">E72/D72*100</f>
        <v>94.35647389809316</v>
      </c>
      <c r="G72" s="70">
        <v>279729.41</v>
      </c>
      <c r="H72" s="71">
        <f t="shared" si="20"/>
        <v>107.90655154922753</v>
      </c>
      <c r="I72" s="72"/>
      <c r="J72" s="72"/>
      <c r="K72" s="72"/>
      <c r="L72" s="71"/>
      <c r="M72" s="70"/>
      <c r="N72" s="71"/>
      <c r="O72" s="70">
        <f t="shared" si="16"/>
        <v>405900</v>
      </c>
      <c r="P72" s="70">
        <f t="shared" si="17"/>
        <v>319900</v>
      </c>
      <c r="Q72" s="84">
        <f t="shared" si="18"/>
        <v>301846.36</v>
      </c>
      <c r="R72" s="71">
        <f t="shared" si="8"/>
        <v>94.35647389809316</v>
      </c>
      <c r="S72" s="84">
        <f t="shared" si="9"/>
        <v>279729.41</v>
      </c>
      <c r="T72" s="71">
        <f t="shared" si="10"/>
        <v>107.90655154922753</v>
      </c>
      <c r="U72" s="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</row>
    <row r="73" spans="1:47" s="21" customFormat="1" ht="191.25">
      <c r="A73" s="68" t="s">
        <v>254</v>
      </c>
      <c r="B73" s="185" t="s">
        <v>255</v>
      </c>
      <c r="C73" s="72">
        <v>998170</v>
      </c>
      <c r="D73" s="72">
        <v>998170</v>
      </c>
      <c r="E73" s="72">
        <v>703805.92</v>
      </c>
      <c r="F73" s="71">
        <f t="shared" si="21"/>
        <v>70.50962461304186</v>
      </c>
      <c r="G73" s="70">
        <v>10884700</v>
      </c>
      <c r="H73" s="71">
        <f t="shared" si="20"/>
        <v>6.466011190019018</v>
      </c>
      <c r="I73" s="72"/>
      <c r="J73" s="72"/>
      <c r="K73" s="72"/>
      <c r="L73" s="71"/>
      <c r="M73" s="70"/>
      <c r="N73" s="71"/>
      <c r="O73" s="70">
        <f t="shared" si="16"/>
        <v>998170</v>
      </c>
      <c r="P73" s="70">
        <f t="shared" si="17"/>
        <v>998170</v>
      </c>
      <c r="Q73" s="84">
        <f t="shared" si="18"/>
        <v>703805.92</v>
      </c>
      <c r="R73" s="71">
        <f t="shared" si="8"/>
        <v>70.50962461304186</v>
      </c>
      <c r="S73" s="84">
        <f t="shared" si="9"/>
        <v>10884700</v>
      </c>
      <c r="T73" s="71">
        <f t="shared" si="10"/>
        <v>6.466011190019018</v>
      </c>
      <c r="U73" s="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</row>
    <row r="74" spans="1:47" s="21" customFormat="1" ht="191.25">
      <c r="A74" s="68" t="s">
        <v>285</v>
      </c>
      <c r="B74" s="185" t="s">
        <v>286</v>
      </c>
      <c r="C74" s="72">
        <v>0</v>
      </c>
      <c r="D74" s="72">
        <v>1393752</v>
      </c>
      <c r="E74" s="72">
        <v>1393752</v>
      </c>
      <c r="F74" s="71">
        <f t="shared" si="21"/>
        <v>100</v>
      </c>
      <c r="G74" s="70">
        <v>1990194</v>
      </c>
      <c r="H74" s="71">
        <f t="shared" si="20"/>
        <v>70.03096180573351</v>
      </c>
      <c r="I74" s="72"/>
      <c r="J74" s="72"/>
      <c r="K74" s="72"/>
      <c r="L74" s="71"/>
      <c r="M74" s="70"/>
      <c r="N74" s="71"/>
      <c r="O74" s="70">
        <f t="shared" si="16"/>
        <v>0</v>
      </c>
      <c r="P74" s="70">
        <f t="shared" si="17"/>
        <v>1393752</v>
      </c>
      <c r="Q74" s="84">
        <f t="shared" si="18"/>
        <v>1393752</v>
      </c>
      <c r="R74" s="71">
        <f t="shared" si="8"/>
        <v>100</v>
      </c>
      <c r="S74" s="84">
        <f t="shared" si="9"/>
        <v>1990194</v>
      </c>
      <c r="T74" s="71">
        <f t="shared" si="10"/>
        <v>70.03096180573351</v>
      </c>
      <c r="U74" s="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</row>
    <row r="75" spans="1:47" s="21" customFormat="1" ht="255">
      <c r="A75" s="68" t="s">
        <v>230</v>
      </c>
      <c r="B75" s="185" t="s">
        <v>231</v>
      </c>
      <c r="C75" s="72">
        <v>0</v>
      </c>
      <c r="D75" s="72">
        <v>200911</v>
      </c>
      <c r="E75" s="72">
        <v>195943.65</v>
      </c>
      <c r="F75" s="71">
        <f t="shared" si="21"/>
        <v>97.52758684193499</v>
      </c>
      <c r="G75" s="70">
        <v>274860</v>
      </c>
      <c r="H75" s="71">
        <f t="shared" si="20"/>
        <v>71.28852870552281</v>
      </c>
      <c r="I75" s="72"/>
      <c r="J75" s="72"/>
      <c r="K75" s="72"/>
      <c r="L75" s="71"/>
      <c r="M75" s="70"/>
      <c r="N75" s="71"/>
      <c r="O75" s="70">
        <f t="shared" si="16"/>
        <v>0</v>
      </c>
      <c r="P75" s="70">
        <f t="shared" si="17"/>
        <v>200911</v>
      </c>
      <c r="Q75" s="84">
        <f t="shared" si="18"/>
        <v>195943.65</v>
      </c>
      <c r="R75" s="71">
        <f t="shared" si="8"/>
        <v>97.52758684193499</v>
      </c>
      <c r="S75" s="84">
        <f t="shared" si="9"/>
        <v>274860</v>
      </c>
      <c r="T75" s="71">
        <f t="shared" si="10"/>
        <v>71.28852870552281</v>
      </c>
      <c r="U75" s="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</row>
    <row r="76" spans="1:47" s="21" customFormat="1" ht="255">
      <c r="A76" s="68" t="s">
        <v>289</v>
      </c>
      <c r="B76" s="185" t="s">
        <v>290</v>
      </c>
      <c r="C76" s="72">
        <v>0</v>
      </c>
      <c r="D76" s="72">
        <v>1557875</v>
      </c>
      <c r="E76" s="72">
        <v>1547213.61</v>
      </c>
      <c r="F76" s="71">
        <f t="shared" si="21"/>
        <v>99.31564535023671</v>
      </c>
      <c r="G76" s="70">
        <v>1703827.96</v>
      </c>
      <c r="H76" s="71">
        <f t="shared" si="20"/>
        <v>90.80808898100253</v>
      </c>
      <c r="I76" s="72"/>
      <c r="J76" s="72"/>
      <c r="K76" s="72"/>
      <c r="L76" s="71"/>
      <c r="M76" s="70"/>
      <c r="N76" s="71"/>
      <c r="O76" s="70">
        <f t="shared" si="16"/>
        <v>0</v>
      </c>
      <c r="P76" s="70">
        <f t="shared" si="17"/>
        <v>1557875</v>
      </c>
      <c r="Q76" s="84">
        <f t="shared" si="18"/>
        <v>1547213.61</v>
      </c>
      <c r="R76" s="71">
        <f t="shared" si="8"/>
        <v>99.31564535023671</v>
      </c>
      <c r="S76" s="84">
        <f t="shared" si="9"/>
        <v>1703827.96</v>
      </c>
      <c r="T76" s="71">
        <f t="shared" si="10"/>
        <v>90.80808898100253</v>
      </c>
      <c r="U76" s="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</row>
    <row r="77" spans="1:47" s="21" customFormat="1" ht="191.25">
      <c r="A77" s="68" t="s">
        <v>151</v>
      </c>
      <c r="B77" s="185" t="s">
        <v>152</v>
      </c>
      <c r="C77" s="72">
        <v>5000000</v>
      </c>
      <c r="D77" s="72">
        <v>16882000</v>
      </c>
      <c r="E77" s="72">
        <v>16881966.85</v>
      </c>
      <c r="F77" s="71">
        <f t="shared" si="21"/>
        <v>99.99980363700985</v>
      </c>
      <c r="G77" s="70">
        <v>25723219.77</v>
      </c>
      <c r="H77" s="71">
        <f t="shared" si="20"/>
        <v>65.6292913598973</v>
      </c>
      <c r="I77" s="72"/>
      <c r="J77" s="72"/>
      <c r="K77" s="72"/>
      <c r="L77" s="71"/>
      <c r="M77" s="70"/>
      <c r="N77" s="71"/>
      <c r="O77" s="70">
        <f t="shared" si="16"/>
        <v>5000000</v>
      </c>
      <c r="P77" s="70">
        <f t="shared" si="17"/>
        <v>16882000</v>
      </c>
      <c r="Q77" s="84">
        <f t="shared" si="18"/>
        <v>16881966.85</v>
      </c>
      <c r="R77" s="71">
        <f t="shared" si="8"/>
        <v>99.99980363700985</v>
      </c>
      <c r="S77" s="84">
        <f t="shared" si="9"/>
        <v>25723219.77</v>
      </c>
      <c r="T77" s="71">
        <f t="shared" si="10"/>
        <v>65.6292913598973</v>
      </c>
      <c r="U77" s="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</row>
    <row r="78" spans="1:47" s="21" customFormat="1" ht="255">
      <c r="A78" s="68" t="s">
        <v>153</v>
      </c>
      <c r="B78" s="185" t="s">
        <v>154</v>
      </c>
      <c r="C78" s="72">
        <v>0</v>
      </c>
      <c r="D78" s="72">
        <v>730695</v>
      </c>
      <c r="E78" s="72">
        <v>730694.03</v>
      </c>
      <c r="F78" s="71">
        <f t="shared" si="21"/>
        <v>99.99986724967326</v>
      </c>
      <c r="G78" s="70">
        <v>3266930.05</v>
      </c>
      <c r="H78" s="71">
        <f t="shared" si="20"/>
        <v>22.36638124529174</v>
      </c>
      <c r="I78" s="72"/>
      <c r="J78" s="72"/>
      <c r="K78" s="72"/>
      <c r="L78" s="71"/>
      <c r="M78" s="70"/>
      <c r="N78" s="71"/>
      <c r="O78" s="70">
        <f t="shared" si="16"/>
        <v>0</v>
      </c>
      <c r="P78" s="70">
        <f t="shared" si="17"/>
        <v>730695</v>
      </c>
      <c r="Q78" s="84">
        <f t="shared" si="18"/>
        <v>730694.03</v>
      </c>
      <c r="R78" s="71">
        <f t="shared" si="8"/>
        <v>99.99986724967326</v>
      </c>
      <c r="S78" s="84">
        <f t="shared" si="9"/>
        <v>3266930.05</v>
      </c>
      <c r="T78" s="71">
        <f t="shared" si="10"/>
        <v>22.36638124529174</v>
      </c>
      <c r="U78" s="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</row>
    <row r="79" spans="1:47" s="21" customFormat="1" ht="382.5">
      <c r="A79" s="68" t="s">
        <v>316</v>
      </c>
      <c r="B79" s="185" t="s">
        <v>317</v>
      </c>
      <c r="C79" s="72"/>
      <c r="D79" s="72"/>
      <c r="E79" s="72"/>
      <c r="F79" s="71"/>
      <c r="G79" s="70"/>
      <c r="H79" s="71"/>
      <c r="I79" s="72"/>
      <c r="J79" s="72"/>
      <c r="K79" s="72"/>
      <c r="L79" s="71"/>
      <c r="M79" s="70">
        <v>2956354.58</v>
      </c>
      <c r="N79" s="71"/>
      <c r="O79" s="70"/>
      <c r="P79" s="70"/>
      <c r="Q79" s="84"/>
      <c r="R79" s="71"/>
      <c r="S79" s="84"/>
      <c r="T79" s="71"/>
      <c r="U79" s="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</row>
    <row r="80" spans="1:47" s="21" customFormat="1" ht="127.5">
      <c r="A80" s="68" t="s">
        <v>293</v>
      </c>
      <c r="B80" s="185" t="s">
        <v>282</v>
      </c>
      <c r="C80" s="72"/>
      <c r="D80" s="72"/>
      <c r="E80" s="72"/>
      <c r="F80" s="71"/>
      <c r="G80" s="70"/>
      <c r="H80" s="71"/>
      <c r="I80" s="72">
        <v>0</v>
      </c>
      <c r="J80" s="72">
        <v>4715443</v>
      </c>
      <c r="K80" s="72">
        <v>4706276.13</v>
      </c>
      <c r="L80" s="71">
        <f>K80/J80*100</f>
        <v>99.80559896493287</v>
      </c>
      <c r="M80" s="70">
        <v>5698713.88</v>
      </c>
      <c r="N80" s="71">
        <f>K80/M80*100</f>
        <v>82.58488194181807</v>
      </c>
      <c r="O80" s="70">
        <f t="shared" si="16"/>
        <v>0</v>
      </c>
      <c r="P80" s="70">
        <f t="shared" si="17"/>
        <v>4715443</v>
      </c>
      <c r="Q80" s="84">
        <f t="shared" si="18"/>
        <v>4706276.13</v>
      </c>
      <c r="R80" s="71">
        <f>Q80/P80*100</f>
        <v>99.80559896493287</v>
      </c>
      <c r="S80" s="84">
        <f>G80+M80</f>
        <v>5698713.88</v>
      </c>
      <c r="T80" s="71">
        <f>Q80/S80*100</f>
        <v>82.58488194181807</v>
      </c>
      <c r="U80" s="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</row>
    <row r="81" spans="1:47" s="21" customFormat="1" ht="318.75">
      <c r="A81" s="68" t="s">
        <v>296</v>
      </c>
      <c r="B81" s="185" t="s">
        <v>233</v>
      </c>
      <c r="C81" s="72">
        <v>0</v>
      </c>
      <c r="D81" s="72">
        <v>8230000</v>
      </c>
      <c r="E81" s="72">
        <v>7856435.95</v>
      </c>
      <c r="F81" s="71">
        <f>E81/D81*100</f>
        <v>95.46094714459295</v>
      </c>
      <c r="G81" s="70">
        <v>3507700</v>
      </c>
      <c r="H81" s="71">
        <f>E81/G81*100</f>
        <v>223.97684950252304</v>
      </c>
      <c r="I81" s="72"/>
      <c r="J81" s="72"/>
      <c r="K81" s="72"/>
      <c r="L81" s="71"/>
      <c r="M81" s="70"/>
      <c r="N81" s="71"/>
      <c r="O81" s="70">
        <f t="shared" si="16"/>
        <v>0</v>
      </c>
      <c r="P81" s="70">
        <f t="shared" si="17"/>
        <v>8230000</v>
      </c>
      <c r="Q81" s="84">
        <f t="shared" si="18"/>
        <v>7856435.95</v>
      </c>
      <c r="R81" s="71">
        <f>Q81/P81*100</f>
        <v>95.46094714459295</v>
      </c>
      <c r="S81" s="84">
        <f>G81+M81</f>
        <v>3507700</v>
      </c>
      <c r="T81" s="71">
        <f>Q81/S81*100</f>
        <v>223.97684950252304</v>
      </c>
      <c r="U81" s="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</row>
    <row r="82" spans="1:47" s="21" customFormat="1" ht="127.5">
      <c r="A82" s="68" t="s">
        <v>294</v>
      </c>
      <c r="B82" s="185" t="s">
        <v>295</v>
      </c>
      <c r="C82" s="72"/>
      <c r="D82" s="72"/>
      <c r="E82" s="72"/>
      <c r="F82" s="71"/>
      <c r="G82" s="70"/>
      <c r="H82" s="71"/>
      <c r="I82" s="72">
        <v>0</v>
      </c>
      <c r="J82" s="72">
        <v>2300000</v>
      </c>
      <c r="K82" s="72">
        <v>1825074.98</v>
      </c>
      <c r="L82" s="71">
        <f>K82/J82*100</f>
        <v>79.35108608695653</v>
      </c>
      <c r="M82" s="70">
        <v>568257.9</v>
      </c>
      <c r="N82" s="71">
        <f>K82/M82*100</f>
        <v>321.1701905068104</v>
      </c>
      <c r="O82" s="70">
        <f t="shared" si="16"/>
        <v>0</v>
      </c>
      <c r="P82" s="70">
        <f t="shared" si="17"/>
        <v>2300000</v>
      </c>
      <c r="Q82" s="84">
        <f t="shared" si="18"/>
        <v>1825074.98</v>
      </c>
      <c r="R82" s="71">
        <f>Q82/P82*100</f>
        <v>79.35108608695653</v>
      </c>
      <c r="S82" s="84">
        <f>G82+M82</f>
        <v>568257.9</v>
      </c>
      <c r="T82" s="71">
        <f>Q82/S82*100</f>
        <v>321.1701905068104</v>
      </c>
      <c r="U82" s="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</row>
    <row r="83" spans="1:47" s="21" customFormat="1" ht="127.5">
      <c r="A83" s="68" t="s">
        <v>318</v>
      </c>
      <c r="B83" s="185" t="s">
        <v>302</v>
      </c>
      <c r="C83" s="72"/>
      <c r="D83" s="72"/>
      <c r="E83" s="72"/>
      <c r="F83" s="71"/>
      <c r="G83" s="70"/>
      <c r="H83" s="71"/>
      <c r="I83" s="72"/>
      <c r="J83" s="72"/>
      <c r="K83" s="72"/>
      <c r="L83" s="71"/>
      <c r="M83" s="70">
        <v>2800000</v>
      </c>
      <c r="N83" s="71"/>
      <c r="O83" s="70"/>
      <c r="P83" s="70"/>
      <c r="Q83" s="84"/>
      <c r="R83" s="71"/>
      <c r="S83" s="84">
        <f>G83+M83</f>
        <v>2800000</v>
      </c>
      <c r="T83" s="71"/>
      <c r="U83" s="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1:47" s="21" customFormat="1" ht="63.75">
      <c r="A84" s="68" t="s">
        <v>232</v>
      </c>
      <c r="B84" s="185" t="s">
        <v>220</v>
      </c>
      <c r="C84" s="72">
        <v>1500000</v>
      </c>
      <c r="D84" s="72">
        <v>9345698</v>
      </c>
      <c r="E84" s="72">
        <v>8823802.92</v>
      </c>
      <c r="F84" s="71">
        <f>E84/D84*100</f>
        <v>94.4156650471693</v>
      </c>
      <c r="G84" s="70">
        <v>8284211.38</v>
      </c>
      <c r="H84" s="71">
        <f>E84/G84*100</f>
        <v>106.51349314073153</v>
      </c>
      <c r="I84" s="72">
        <v>0</v>
      </c>
      <c r="J84" s="72">
        <v>2003400</v>
      </c>
      <c r="K84" s="72">
        <v>1936948.9</v>
      </c>
      <c r="L84" s="71">
        <f>K84/J84*100</f>
        <v>96.68308375761205</v>
      </c>
      <c r="M84" s="70">
        <v>3642200</v>
      </c>
      <c r="N84" s="71">
        <f>K84/M84*100</f>
        <v>53.180739662841134</v>
      </c>
      <c r="O84" s="70">
        <f t="shared" si="16"/>
        <v>1500000</v>
      </c>
      <c r="P84" s="70">
        <f t="shared" si="17"/>
        <v>11349098</v>
      </c>
      <c r="Q84" s="84">
        <f t="shared" si="18"/>
        <v>10760751.82</v>
      </c>
      <c r="R84" s="71">
        <f t="shared" si="8"/>
        <v>94.8159212300396</v>
      </c>
      <c r="S84" s="84">
        <f t="shared" si="9"/>
        <v>11926411.379999999</v>
      </c>
      <c r="T84" s="71">
        <f>Q84/S84*100</f>
        <v>90.22623383631768</v>
      </c>
      <c r="U84" s="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</row>
    <row r="85" spans="1:47" s="21" customFormat="1" ht="191.25">
      <c r="A85" s="68" t="s">
        <v>287</v>
      </c>
      <c r="B85" s="185" t="s">
        <v>288</v>
      </c>
      <c r="C85" s="72">
        <v>0</v>
      </c>
      <c r="D85" s="72">
        <v>2848311</v>
      </c>
      <c r="E85" s="72">
        <v>2848311</v>
      </c>
      <c r="F85" s="71">
        <f>E85/D85*100</f>
        <v>100</v>
      </c>
      <c r="G85" s="70">
        <v>0</v>
      </c>
      <c r="H85" s="71"/>
      <c r="I85" s="72"/>
      <c r="J85" s="72"/>
      <c r="K85" s="72"/>
      <c r="L85" s="71"/>
      <c r="M85" s="70"/>
      <c r="N85" s="71"/>
      <c r="O85" s="70">
        <f t="shared" si="16"/>
        <v>0</v>
      </c>
      <c r="P85" s="70">
        <f t="shared" si="17"/>
        <v>2848311</v>
      </c>
      <c r="Q85" s="84">
        <f t="shared" si="18"/>
        <v>2848311</v>
      </c>
      <c r="R85" s="71">
        <f>Q85/P85*100</f>
        <v>100</v>
      </c>
      <c r="S85" s="84">
        <f>G85+M85</f>
        <v>0</v>
      </c>
      <c r="T85" s="71"/>
      <c r="U85" s="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</row>
    <row r="86" spans="1:47" s="67" customFormat="1" ht="63.75">
      <c r="A86" s="68"/>
      <c r="B86" s="178" t="s">
        <v>51</v>
      </c>
      <c r="C86" s="72">
        <f>C52+C53</f>
        <v>755410270</v>
      </c>
      <c r="D86" s="72">
        <f>D52+D53</f>
        <v>785408731.78</v>
      </c>
      <c r="E86" s="72">
        <f>E52+E53</f>
        <v>779433370.0699999</v>
      </c>
      <c r="F86" s="71">
        <f>E86/D86*100</f>
        <v>99.23920355501295</v>
      </c>
      <c r="G86" s="70">
        <f>G52+G53</f>
        <v>905732341.3499999</v>
      </c>
      <c r="H86" s="71">
        <f>E86/G86*100</f>
        <v>86.0555966134818</v>
      </c>
      <c r="I86" s="72">
        <f>I52+I53</f>
        <v>22060200</v>
      </c>
      <c r="J86" s="72">
        <f>J52+J53</f>
        <v>36279043</v>
      </c>
      <c r="K86" s="72">
        <f>K52+K53</f>
        <v>39940981.82</v>
      </c>
      <c r="L86" s="71">
        <f>K86/J86*100</f>
        <v>110.0938131692173</v>
      </c>
      <c r="M86" s="72">
        <f>M52+M53</f>
        <v>41125959.519999996</v>
      </c>
      <c r="N86" s="71">
        <f>K86/M86*100</f>
        <v>97.11866248513003</v>
      </c>
      <c r="O86" s="70">
        <f t="shared" si="16"/>
        <v>777470470</v>
      </c>
      <c r="P86" s="70">
        <f t="shared" si="17"/>
        <v>821687774.78</v>
      </c>
      <c r="Q86" s="84">
        <f t="shared" si="18"/>
        <v>819374351.89</v>
      </c>
      <c r="R86" s="71">
        <f t="shared" si="8"/>
        <v>99.7184547511834</v>
      </c>
      <c r="S86" s="84">
        <f t="shared" si="9"/>
        <v>946858300.8699999</v>
      </c>
      <c r="T86" s="71">
        <f t="shared" si="10"/>
        <v>86.5361111728266</v>
      </c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</row>
    <row r="87" spans="1:21" s="164" customFormat="1" ht="63.75">
      <c r="A87" s="68"/>
      <c r="B87" s="136" t="s">
        <v>1</v>
      </c>
      <c r="C87" s="186"/>
      <c r="D87" s="186"/>
      <c r="E87" s="186"/>
      <c r="F87" s="71"/>
      <c r="G87" s="71"/>
      <c r="H87" s="71"/>
      <c r="I87" s="187"/>
      <c r="J87" s="70"/>
      <c r="K87" s="187"/>
      <c r="L87" s="71"/>
      <c r="M87" s="70"/>
      <c r="N87" s="71"/>
      <c r="O87" s="70"/>
      <c r="P87" s="70"/>
      <c r="Q87" s="70"/>
      <c r="R87" s="71"/>
      <c r="S87" s="70"/>
      <c r="T87" s="71"/>
      <c r="U87" s="163"/>
    </row>
    <row r="88" spans="1:21" s="42" customFormat="1" ht="63.75">
      <c r="A88" s="68" t="s">
        <v>105</v>
      </c>
      <c r="B88" s="135" t="s">
        <v>20</v>
      </c>
      <c r="C88" s="72">
        <f aca="true" t="shared" si="22" ref="C88:M88">C90+C89</f>
        <v>57878600</v>
      </c>
      <c r="D88" s="72">
        <f t="shared" si="22"/>
        <v>61680765.69</v>
      </c>
      <c r="E88" s="72">
        <f t="shared" si="22"/>
        <v>61629616.339999996</v>
      </c>
      <c r="F88" s="71">
        <f aca="true" t="shared" si="23" ref="F88:F116">E88/D88*100</f>
        <v>99.9170740676971</v>
      </c>
      <c r="G88" s="72">
        <f t="shared" si="22"/>
        <v>46462030.06</v>
      </c>
      <c r="H88" s="71">
        <f aca="true" t="shared" si="24" ref="H88:H98">E88/G88*100</f>
        <v>132.6451217486901</v>
      </c>
      <c r="I88" s="72">
        <f t="shared" si="22"/>
        <v>12000</v>
      </c>
      <c r="J88" s="72">
        <f t="shared" si="22"/>
        <v>290116</v>
      </c>
      <c r="K88" s="72">
        <f t="shared" si="22"/>
        <v>326205.5</v>
      </c>
      <c r="L88" s="71">
        <f>K88/J88*100</f>
        <v>112.43967930069351</v>
      </c>
      <c r="M88" s="72">
        <f t="shared" si="22"/>
        <v>1553359.09</v>
      </c>
      <c r="N88" s="71">
        <f>K88/M88*100</f>
        <v>21.00000586470962</v>
      </c>
      <c r="O88" s="70">
        <f aca="true" t="shared" si="25" ref="O88:O107">C88+I88</f>
        <v>57890600</v>
      </c>
      <c r="P88" s="70">
        <f aca="true" t="shared" si="26" ref="P88:P107">D88+J88</f>
        <v>61970881.69</v>
      </c>
      <c r="Q88" s="84">
        <f aca="true" t="shared" si="27" ref="Q88:Q107">E88+K88</f>
        <v>61955821.839999996</v>
      </c>
      <c r="R88" s="71">
        <f t="shared" si="8"/>
        <v>99.97569850615433</v>
      </c>
      <c r="S88" s="84">
        <f t="shared" si="9"/>
        <v>48015389.150000006</v>
      </c>
      <c r="T88" s="71">
        <f t="shared" si="10"/>
        <v>129.03325982936448</v>
      </c>
      <c r="U88" s="41"/>
    </row>
    <row r="89" spans="1:21" s="78" customFormat="1" ht="193.5">
      <c r="A89" s="101" t="s">
        <v>211</v>
      </c>
      <c r="B89" s="165" t="s">
        <v>212</v>
      </c>
      <c r="C89" s="115">
        <v>56624600</v>
      </c>
      <c r="D89" s="115">
        <v>60118633.69</v>
      </c>
      <c r="E89" s="115">
        <v>60074132.62</v>
      </c>
      <c r="F89" s="71">
        <f t="shared" si="23"/>
        <v>99.92597790856415</v>
      </c>
      <c r="G89" s="116">
        <v>45533183.45</v>
      </c>
      <c r="H89" s="71">
        <f t="shared" si="24"/>
        <v>131.9348397547635</v>
      </c>
      <c r="I89" s="115">
        <v>12000</v>
      </c>
      <c r="J89" s="115">
        <v>290116</v>
      </c>
      <c r="K89" s="115">
        <v>317825.5</v>
      </c>
      <c r="L89" s="71">
        <f>K89/J89*100</f>
        <v>109.55117952818871</v>
      </c>
      <c r="M89" s="116">
        <v>1553359.09</v>
      </c>
      <c r="N89" s="71">
        <f>K89/M89*100</f>
        <v>20.460529831515004</v>
      </c>
      <c r="O89" s="70">
        <f t="shared" si="25"/>
        <v>56636600</v>
      </c>
      <c r="P89" s="70">
        <f t="shared" si="26"/>
        <v>60408749.69</v>
      </c>
      <c r="Q89" s="84">
        <f t="shared" si="27"/>
        <v>60391958.12</v>
      </c>
      <c r="R89" s="71">
        <f t="shared" si="8"/>
        <v>99.97220341409783</v>
      </c>
      <c r="S89" s="84">
        <f t="shared" si="9"/>
        <v>47086542.54000001</v>
      </c>
      <c r="T89" s="71">
        <f t="shared" si="10"/>
        <v>128.25736370152268</v>
      </c>
      <c r="U89" s="77"/>
    </row>
    <row r="90" spans="1:21" s="40" customFormat="1" ht="64.5">
      <c r="A90" s="101" t="s">
        <v>104</v>
      </c>
      <c r="B90" s="165" t="s">
        <v>213</v>
      </c>
      <c r="C90" s="116">
        <v>1254000</v>
      </c>
      <c r="D90" s="115">
        <v>1562132</v>
      </c>
      <c r="E90" s="115">
        <v>1555483.72</v>
      </c>
      <c r="F90" s="71">
        <f t="shared" si="23"/>
        <v>99.5744098450067</v>
      </c>
      <c r="G90" s="116">
        <v>928846.61</v>
      </c>
      <c r="H90" s="71">
        <f t="shared" si="24"/>
        <v>167.46400355598004</v>
      </c>
      <c r="I90" s="116"/>
      <c r="J90" s="116">
        <v>0</v>
      </c>
      <c r="K90" s="116">
        <v>8380</v>
      </c>
      <c r="L90" s="71"/>
      <c r="M90" s="70"/>
      <c r="N90" s="71"/>
      <c r="O90" s="70">
        <f t="shared" si="25"/>
        <v>1254000</v>
      </c>
      <c r="P90" s="70">
        <f t="shared" si="26"/>
        <v>1562132</v>
      </c>
      <c r="Q90" s="84">
        <f t="shared" si="27"/>
        <v>1563863.72</v>
      </c>
      <c r="R90" s="71">
        <f t="shared" si="8"/>
        <v>100.11085618884961</v>
      </c>
      <c r="S90" s="84">
        <f t="shared" si="9"/>
        <v>928846.61</v>
      </c>
      <c r="T90" s="71">
        <f t="shared" si="10"/>
        <v>168.36619772989212</v>
      </c>
      <c r="U90" s="39"/>
    </row>
    <row r="91" spans="1:21" s="42" customFormat="1" ht="63.75">
      <c r="A91" s="68" t="s">
        <v>106</v>
      </c>
      <c r="B91" s="135" t="s">
        <v>21</v>
      </c>
      <c r="C91" s="70">
        <v>282684870</v>
      </c>
      <c r="D91" s="72">
        <v>292703127.02</v>
      </c>
      <c r="E91" s="70">
        <v>292161229.14</v>
      </c>
      <c r="F91" s="71">
        <f t="shared" si="23"/>
        <v>99.81486433523378</v>
      </c>
      <c r="G91" s="70">
        <v>260923961.96</v>
      </c>
      <c r="H91" s="71">
        <f t="shared" si="24"/>
        <v>111.97178938467471</v>
      </c>
      <c r="I91" s="70">
        <v>7213700</v>
      </c>
      <c r="J91" s="70">
        <v>17204411.4</v>
      </c>
      <c r="K91" s="70">
        <v>18940680.04</v>
      </c>
      <c r="L91" s="71">
        <f>K91/J91*100</f>
        <v>110.09199675380931</v>
      </c>
      <c r="M91" s="70">
        <v>14391760.18</v>
      </c>
      <c r="N91" s="71">
        <f>K91/M91*100</f>
        <v>131.60780754477523</v>
      </c>
      <c r="O91" s="70">
        <f t="shared" si="25"/>
        <v>289898570</v>
      </c>
      <c r="P91" s="70">
        <f t="shared" si="26"/>
        <v>309907538.41999996</v>
      </c>
      <c r="Q91" s="84">
        <f t="shared" si="27"/>
        <v>311101909.18</v>
      </c>
      <c r="R91" s="71">
        <f t="shared" si="8"/>
        <v>100.38539583970409</v>
      </c>
      <c r="S91" s="84">
        <f t="shared" si="9"/>
        <v>275315722.14</v>
      </c>
      <c r="T91" s="71">
        <f t="shared" si="10"/>
        <v>112.99823590234432</v>
      </c>
      <c r="U91" s="41"/>
    </row>
    <row r="92" spans="1:21" s="42" customFormat="1" ht="63.75">
      <c r="A92" s="68" t="s">
        <v>107</v>
      </c>
      <c r="B92" s="135" t="s">
        <v>22</v>
      </c>
      <c r="C92" s="70">
        <v>96816200</v>
      </c>
      <c r="D92" s="72">
        <v>135122192.94</v>
      </c>
      <c r="E92" s="70">
        <v>135122117.21</v>
      </c>
      <c r="F92" s="71">
        <f t="shared" si="23"/>
        <v>99.9999439544324</v>
      </c>
      <c r="G92" s="70">
        <v>149415209.46</v>
      </c>
      <c r="H92" s="71">
        <f t="shared" si="24"/>
        <v>90.43397770437393</v>
      </c>
      <c r="I92" s="70">
        <v>0</v>
      </c>
      <c r="J92" s="70">
        <v>2708657</v>
      </c>
      <c r="K92" s="70">
        <v>2669024.44</v>
      </c>
      <c r="L92" s="71">
        <f>K92/J92*100</f>
        <v>98.53681879987019</v>
      </c>
      <c r="M92" s="70">
        <v>9451969.48</v>
      </c>
      <c r="N92" s="71">
        <f>K92/M92*100</f>
        <v>28.23775981976615</v>
      </c>
      <c r="O92" s="70">
        <f t="shared" si="25"/>
        <v>96816200</v>
      </c>
      <c r="P92" s="70">
        <f t="shared" si="26"/>
        <v>137830849.94</v>
      </c>
      <c r="Q92" s="84">
        <f t="shared" si="27"/>
        <v>137791141.65</v>
      </c>
      <c r="R92" s="71">
        <f t="shared" si="8"/>
        <v>99.97119056436402</v>
      </c>
      <c r="S92" s="84">
        <f t="shared" si="9"/>
        <v>158867178.94</v>
      </c>
      <c r="T92" s="71">
        <f t="shared" si="10"/>
        <v>86.73354847072606</v>
      </c>
      <c r="U92" s="41"/>
    </row>
    <row r="93" spans="1:34" s="44" customFormat="1" ht="63.75">
      <c r="A93" s="68" t="s">
        <v>108</v>
      </c>
      <c r="B93" s="135" t="s">
        <v>23</v>
      </c>
      <c r="C93" s="72">
        <f>SUM(C94:C128)</f>
        <v>257932500</v>
      </c>
      <c r="D93" s="72">
        <f>SUM(D94:D128)</f>
        <v>184629290.98</v>
      </c>
      <c r="E93" s="72">
        <f>SUM(E94:E128)</f>
        <v>176754188.63</v>
      </c>
      <c r="F93" s="71">
        <f t="shared" si="23"/>
        <v>95.734640853464</v>
      </c>
      <c r="G93" s="72">
        <f>SUM(G94:G128)</f>
        <v>337656960.9300001</v>
      </c>
      <c r="H93" s="71">
        <f t="shared" si="24"/>
        <v>52.347266333017494</v>
      </c>
      <c r="I93" s="72">
        <f>SUM(I94:I128)</f>
        <v>19729.45</v>
      </c>
      <c r="J93" s="72">
        <f>SUM(J94:J128)</f>
        <v>15600</v>
      </c>
      <c r="K93" s="72">
        <f>SUM(K94:K128)</f>
        <v>252240.84</v>
      </c>
      <c r="L93" s="71">
        <f>K93/J93*100</f>
        <v>1616.9284615384615</v>
      </c>
      <c r="M93" s="72">
        <f>SUM(M94:M128)</f>
        <v>7484642.3100000005</v>
      </c>
      <c r="N93" s="71">
        <f>K93/M93*100</f>
        <v>3.370112151692122</v>
      </c>
      <c r="O93" s="70">
        <f t="shared" si="25"/>
        <v>257952229.45</v>
      </c>
      <c r="P93" s="70">
        <f t="shared" si="26"/>
        <v>184644890.98</v>
      </c>
      <c r="Q93" s="84">
        <f t="shared" si="27"/>
        <v>177006429.47</v>
      </c>
      <c r="R93" s="71">
        <f t="shared" si="8"/>
        <v>95.86316119040231</v>
      </c>
      <c r="S93" s="84">
        <f t="shared" si="9"/>
        <v>345141603.2400001</v>
      </c>
      <c r="T93" s="71">
        <f t="shared" si="10"/>
        <v>51.28516174473338</v>
      </c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</row>
    <row r="94" spans="1:21" s="44" customFormat="1" ht="193.5">
      <c r="A94" s="102" t="s">
        <v>109</v>
      </c>
      <c r="B94" s="138" t="s">
        <v>186</v>
      </c>
      <c r="C94" s="116">
        <v>17000000</v>
      </c>
      <c r="D94" s="115">
        <v>15834632.69</v>
      </c>
      <c r="E94" s="116">
        <v>14757160.07</v>
      </c>
      <c r="F94" s="71">
        <f t="shared" si="23"/>
        <v>93.19546817981795</v>
      </c>
      <c r="G94" s="116">
        <v>17066337.4</v>
      </c>
      <c r="H94" s="71">
        <f t="shared" si="24"/>
        <v>86.46940303664688</v>
      </c>
      <c r="I94" s="70"/>
      <c r="J94" s="70"/>
      <c r="K94" s="70"/>
      <c r="L94" s="71"/>
      <c r="M94" s="70"/>
      <c r="N94" s="71"/>
      <c r="O94" s="70">
        <f t="shared" si="25"/>
        <v>17000000</v>
      </c>
      <c r="P94" s="70">
        <f t="shared" si="26"/>
        <v>15834632.69</v>
      </c>
      <c r="Q94" s="84">
        <f t="shared" si="27"/>
        <v>14757160.07</v>
      </c>
      <c r="R94" s="71">
        <f t="shared" si="8"/>
        <v>93.19546817981795</v>
      </c>
      <c r="S94" s="84">
        <f t="shared" si="9"/>
        <v>17066337.4</v>
      </c>
      <c r="T94" s="71">
        <f t="shared" si="10"/>
        <v>86.46940303664688</v>
      </c>
      <c r="U94" s="43"/>
    </row>
    <row r="95" spans="1:21" s="44" customFormat="1" ht="129">
      <c r="A95" s="102" t="s">
        <v>110</v>
      </c>
      <c r="B95" s="138" t="s">
        <v>121</v>
      </c>
      <c r="C95" s="116">
        <v>91253300</v>
      </c>
      <c r="D95" s="116">
        <v>31909348.29</v>
      </c>
      <c r="E95" s="115">
        <v>31395903.76</v>
      </c>
      <c r="F95" s="71">
        <f t="shared" si="23"/>
        <v>98.39092755723593</v>
      </c>
      <c r="G95" s="116">
        <v>199402628.12</v>
      </c>
      <c r="H95" s="71">
        <f t="shared" si="24"/>
        <v>15.744979921280688</v>
      </c>
      <c r="I95" s="70"/>
      <c r="J95" s="70"/>
      <c r="K95" s="70"/>
      <c r="L95" s="71"/>
      <c r="M95" s="70"/>
      <c r="N95" s="71"/>
      <c r="O95" s="70">
        <f t="shared" si="25"/>
        <v>91253300</v>
      </c>
      <c r="P95" s="70">
        <f t="shared" si="26"/>
        <v>31909348.29</v>
      </c>
      <c r="Q95" s="84">
        <f t="shared" si="27"/>
        <v>31395903.76</v>
      </c>
      <c r="R95" s="71">
        <f t="shared" si="8"/>
        <v>98.39092755723593</v>
      </c>
      <c r="S95" s="84">
        <f t="shared" si="9"/>
        <v>199402628.12</v>
      </c>
      <c r="T95" s="71">
        <f t="shared" si="10"/>
        <v>15.744979921280688</v>
      </c>
      <c r="U95" s="43"/>
    </row>
    <row r="96" spans="1:21" s="44" customFormat="1" ht="193.5">
      <c r="A96" s="102">
        <v>3022</v>
      </c>
      <c r="B96" s="138" t="s">
        <v>261</v>
      </c>
      <c r="C96" s="116">
        <v>4600</v>
      </c>
      <c r="D96" s="115">
        <v>4600</v>
      </c>
      <c r="E96" s="115">
        <v>4402.78</v>
      </c>
      <c r="F96" s="71">
        <f t="shared" si="23"/>
        <v>95.71260869565216</v>
      </c>
      <c r="G96" s="116">
        <v>4090.48</v>
      </c>
      <c r="H96" s="71">
        <f t="shared" si="24"/>
        <v>107.6348008057734</v>
      </c>
      <c r="I96" s="70"/>
      <c r="J96" s="70"/>
      <c r="K96" s="70"/>
      <c r="L96" s="71"/>
      <c r="M96" s="70"/>
      <c r="N96" s="71"/>
      <c r="O96" s="70">
        <f t="shared" si="25"/>
        <v>4600</v>
      </c>
      <c r="P96" s="70">
        <f t="shared" si="26"/>
        <v>4600</v>
      </c>
      <c r="Q96" s="84">
        <f t="shared" si="27"/>
        <v>4402.78</v>
      </c>
      <c r="R96" s="71">
        <f t="shared" si="8"/>
        <v>95.71260869565216</v>
      </c>
      <c r="S96" s="84">
        <f t="shared" si="9"/>
        <v>4090.48</v>
      </c>
      <c r="T96" s="71">
        <f t="shared" si="10"/>
        <v>107.6348008057734</v>
      </c>
      <c r="U96" s="43"/>
    </row>
    <row r="97" spans="1:21" s="44" customFormat="1" ht="129">
      <c r="A97" s="102" t="s">
        <v>111</v>
      </c>
      <c r="B97" s="138" t="s">
        <v>187</v>
      </c>
      <c r="C97" s="116">
        <v>190000</v>
      </c>
      <c r="D97" s="115">
        <v>188500</v>
      </c>
      <c r="E97" s="115">
        <v>188045.29</v>
      </c>
      <c r="F97" s="71">
        <f t="shared" si="23"/>
        <v>99.75877453580902</v>
      </c>
      <c r="G97" s="116">
        <v>131779.35</v>
      </c>
      <c r="H97" s="71">
        <f t="shared" si="24"/>
        <v>142.69708417897039</v>
      </c>
      <c r="I97" s="70"/>
      <c r="J97" s="70"/>
      <c r="K97" s="70"/>
      <c r="L97" s="71"/>
      <c r="M97" s="70"/>
      <c r="N97" s="71"/>
      <c r="O97" s="70">
        <f t="shared" si="25"/>
        <v>190000</v>
      </c>
      <c r="P97" s="70">
        <f t="shared" si="26"/>
        <v>188500</v>
      </c>
      <c r="Q97" s="84">
        <f t="shared" si="27"/>
        <v>188045.29</v>
      </c>
      <c r="R97" s="71">
        <f t="shared" si="8"/>
        <v>99.75877453580902</v>
      </c>
      <c r="S97" s="84">
        <f t="shared" si="9"/>
        <v>131779.35</v>
      </c>
      <c r="T97" s="71">
        <f t="shared" si="10"/>
        <v>142.69708417897039</v>
      </c>
      <c r="U97" s="43"/>
    </row>
    <row r="98" spans="1:21" s="44" customFormat="1" ht="129">
      <c r="A98" s="102">
        <v>3032</v>
      </c>
      <c r="B98" s="138" t="s">
        <v>122</v>
      </c>
      <c r="C98" s="116">
        <v>350000</v>
      </c>
      <c r="D98" s="115">
        <v>339000</v>
      </c>
      <c r="E98" s="115">
        <v>338999.26</v>
      </c>
      <c r="F98" s="71">
        <f t="shared" si="23"/>
        <v>99.99978171091446</v>
      </c>
      <c r="G98" s="116">
        <v>269975.06</v>
      </c>
      <c r="H98" s="71">
        <f t="shared" si="24"/>
        <v>125.56688014070633</v>
      </c>
      <c r="I98" s="70"/>
      <c r="J98" s="70"/>
      <c r="K98" s="70"/>
      <c r="L98" s="71"/>
      <c r="M98" s="70"/>
      <c r="N98" s="71"/>
      <c r="O98" s="70">
        <f t="shared" si="25"/>
        <v>350000</v>
      </c>
      <c r="P98" s="70">
        <f t="shared" si="26"/>
        <v>339000</v>
      </c>
      <c r="Q98" s="84">
        <f t="shared" si="27"/>
        <v>338999.26</v>
      </c>
      <c r="R98" s="71">
        <f t="shared" si="8"/>
        <v>99.99978171091446</v>
      </c>
      <c r="S98" s="84">
        <f t="shared" si="9"/>
        <v>269975.06</v>
      </c>
      <c r="T98" s="71">
        <f t="shared" si="10"/>
        <v>125.56688014070633</v>
      </c>
      <c r="U98" s="43"/>
    </row>
    <row r="99" spans="1:21" s="44" customFormat="1" ht="193.5">
      <c r="A99" s="102">
        <v>3033</v>
      </c>
      <c r="B99" s="138" t="s">
        <v>262</v>
      </c>
      <c r="C99" s="116">
        <v>0</v>
      </c>
      <c r="D99" s="115">
        <v>319000</v>
      </c>
      <c r="E99" s="116">
        <v>318996</v>
      </c>
      <c r="F99" s="71">
        <f t="shared" si="23"/>
        <v>99.99874608150469</v>
      </c>
      <c r="G99" s="116"/>
      <c r="H99" s="71"/>
      <c r="I99" s="70"/>
      <c r="J99" s="70"/>
      <c r="K99" s="70"/>
      <c r="L99" s="71"/>
      <c r="M99" s="70"/>
      <c r="N99" s="71"/>
      <c r="O99" s="70">
        <f t="shared" si="25"/>
        <v>0</v>
      </c>
      <c r="P99" s="70">
        <f t="shared" si="26"/>
        <v>319000</v>
      </c>
      <c r="Q99" s="84">
        <f t="shared" si="27"/>
        <v>318996</v>
      </c>
      <c r="R99" s="71">
        <f aca="true" t="shared" si="28" ref="R99:R168">Q99/P99*100</f>
        <v>99.99874608150469</v>
      </c>
      <c r="S99" s="84">
        <f aca="true" t="shared" si="29" ref="S99:S169">G99+M99</f>
        <v>0</v>
      </c>
      <c r="T99" s="71"/>
      <c r="U99" s="43"/>
    </row>
    <row r="100" spans="1:21" s="44" customFormat="1" ht="129">
      <c r="A100" s="102">
        <v>3035</v>
      </c>
      <c r="B100" s="138" t="s">
        <v>123</v>
      </c>
      <c r="C100" s="116">
        <v>0</v>
      </c>
      <c r="D100" s="115">
        <v>400000</v>
      </c>
      <c r="E100" s="116">
        <v>400000</v>
      </c>
      <c r="F100" s="71">
        <f t="shared" si="23"/>
        <v>100</v>
      </c>
      <c r="G100" s="116">
        <v>430000</v>
      </c>
      <c r="H100" s="71">
        <f aca="true" t="shared" si="30" ref="H100:H107">E100/G100*100</f>
        <v>93.02325581395348</v>
      </c>
      <c r="I100" s="70"/>
      <c r="J100" s="70"/>
      <c r="K100" s="70"/>
      <c r="L100" s="71"/>
      <c r="M100" s="70"/>
      <c r="N100" s="71"/>
      <c r="O100" s="70">
        <f t="shared" si="25"/>
        <v>0</v>
      </c>
      <c r="P100" s="70">
        <f t="shared" si="26"/>
        <v>400000</v>
      </c>
      <c r="Q100" s="84">
        <f t="shared" si="27"/>
        <v>400000</v>
      </c>
      <c r="R100" s="71">
        <f t="shared" si="28"/>
        <v>100</v>
      </c>
      <c r="S100" s="84">
        <f t="shared" si="29"/>
        <v>430000</v>
      </c>
      <c r="T100" s="71">
        <f aca="true" t="shared" si="31" ref="T100:T166">Q100/S100*100</f>
        <v>93.02325581395348</v>
      </c>
      <c r="U100" s="43"/>
    </row>
    <row r="101" spans="1:21" s="44" customFormat="1" ht="64.5">
      <c r="A101" s="102" t="s">
        <v>112</v>
      </c>
      <c r="B101" s="138" t="s">
        <v>124</v>
      </c>
      <c r="C101" s="116">
        <v>1000000</v>
      </c>
      <c r="D101" s="115">
        <v>1000000</v>
      </c>
      <c r="E101" s="116">
        <v>716070.12</v>
      </c>
      <c r="F101" s="71">
        <f t="shared" si="23"/>
        <v>71.607012</v>
      </c>
      <c r="G101" s="116">
        <v>674361.18</v>
      </c>
      <c r="H101" s="71">
        <f t="shared" si="30"/>
        <v>106.18495566426287</v>
      </c>
      <c r="I101" s="70"/>
      <c r="J101" s="70"/>
      <c r="K101" s="70"/>
      <c r="L101" s="71"/>
      <c r="M101" s="70"/>
      <c r="N101" s="71"/>
      <c r="O101" s="70">
        <f t="shared" si="25"/>
        <v>1000000</v>
      </c>
      <c r="P101" s="70">
        <f t="shared" si="26"/>
        <v>1000000</v>
      </c>
      <c r="Q101" s="84">
        <f t="shared" si="27"/>
        <v>716070.12</v>
      </c>
      <c r="R101" s="71">
        <f t="shared" si="28"/>
        <v>71.607012</v>
      </c>
      <c r="S101" s="84">
        <f t="shared" si="29"/>
        <v>674361.18</v>
      </c>
      <c r="T101" s="71">
        <f t="shared" si="31"/>
        <v>106.18495566426287</v>
      </c>
      <c r="U101" s="43"/>
    </row>
    <row r="102" spans="1:21" s="44" customFormat="1" ht="64.5">
      <c r="A102" s="102" t="s">
        <v>113</v>
      </c>
      <c r="B102" s="138" t="s">
        <v>129</v>
      </c>
      <c r="C102" s="116">
        <v>200000</v>
      </c>
      <c r="D102" s="115">
        <v>200000</v>
      </c>
      <c r="E102" s="116">
        <v>83420</v>
      </c>
      <c r="F102" s="71">
        <f t="shared" si="23"/>
        <v>41.71</v>
      </c>
      <c r="G102" s="116">
        <v>111800</v>
      </c>
      <c r="H102" s="71">
        <f t="shared" si="30"/>
        <v>74.61538461538461</v>
      </c>
      <c r="I102" s="70"/>
      <c r="J102" s="70"/>
      <c r="K102" s="70"/>
      <c r="L102" s="71"/>
      <c r="M102" s="70"/>
      <c r="N102" s="71"/>
      <c r="O102" s="70">
        <f t="shared" si="25"/>
        <v>200000</v>
      </c>
      <c r="P102" s="70">
        <f t="shared" si="26"/>
        <v>200000</v>
      </c>
      <c r="Q102" s="84">
        <f t="shared" si="27"/>
        <v>83420</v>
      </c>
      <c r="R102" s="71">
        <f t="shared" si="28"/>
        <v>41.71</v>
      </c>
      <c r="S102" s="84">
        <f t="shared" si="29"/>
        <v>111800</v>
      </c>
      <c r="T102" s="71">
        <f t="shared" si="31"/>
        <v>74.61538461538461</v>
      </c>
      <c r="U102" s="43"/>
    </row>
    <row r="103" spans="1:21" s="44" customFormat="1" ht="64.5">
      <c r="A103" s="102" t="s">
        <v>114</v>
      </c>
      <c r="B103" s="138" t="s">
        <v>125</v>
      </c>
      <c r="C103" s="116">
        <v>55804900</v>
      </c>
      <c r="D103" s="115">
        <v>34160784.16</v>
      </c>
      <c r="E103" s="116">
        <v>32836742.08</v>
      </c>
      <c r="F103" s="71">
        <f t="shared" si="23"/>
        <v>96.12408756836922</v>
      </c>
      <c r="G103" s="116">
        <v>39473792.77</v>
      </c>
      <c r="H103" s="71">
        <f t="shared" si="30"/>
        <v>83.18618449290702</v>
      </c>
      <c r="I103" s="70"/>
      <c r="J103" s="70"/>
      <c r="K103" s="70"/>
      <c r="L103" s="71"/>
      <c r="M103" s="70"/>
      <c r="N103" s="71"/>
      <c r="O103" s="70">
        <f t="shared" si="25"/>
        <v>55804900</v>
      </c>
      <c r="P103" s="70">
        <f t="shared" si="26"/>
        <v>34160784.16</v>
      </c>
      <c r="Q103" s="84">
        <f t="shared" si="27"/>
        <v>32836742.08</v>
      </c>
      <c r="R103" s="71">
        <f t="shared" si="28"/>
        <v>96.12408756836922</v>
      </c>
      <c r="S103" s="84">
        <f t="shared" si="29"/>
        <v>39473792.77</v>
      </c>
      <c r="T103" s="71">
        <f t="shared" si="31"/>
        <v>83.18618449290702</v>
      </c>
      <c r="U103" s="43"/>
    </row>
    <row r="104" spans="1:21" s="44" customFormat="1" ht="129">
      <c r="A104" s="102" t="s">
        <v>115</v>
      </c>
      <c r="B104" s="138" t="s">
        <v>126</v>
      </c>
      <c r="C104" s="116">
        <v>2500000</v>
      </c>
      <c r="D104" s="115">
        <v>2500000</v>
      </c>
      <c r="E104" s="116">
        <v>2440880.61</v>
      </c>
      <c r="F104" s="71">
        <f t="shared" si="23"/>
        <v>97.6352244</v>
      </c>
      <c r="G104" s="116">
        <v>2049027.01</v>
      </c>
      <c r="H104" s="71">
        <f t="shared" si="30"/>
        <v>119.12388651235983</v>
      </c>
      <c r="I104" s="70"/>
      <c r="J104" s="70"/>
      <c r="K104" s="70"/>
      <c r="L104" s="71"/>
      <c r="M104" s="70"/>
      <c r="N104" s="71"/>
      <c r="O104" s="70">
        <f t="shared" si="25"/>
        <v>2500000</v>
      </c>
      <c r="P104" s="70">
        <f t="shared" si="26"/>
        <v>2500000</v>
      </c>
      <c r="Q104" s="84">
        <f t="shared" si="27"/>
        <v>2440880.61</v>
      </c>
      <c r="R104" s="71">
        <f t="shared" si="28"/>
        <v>97.6352244</v>
      </c>
      <c r="S104" s="84">
        <f t="shared" si="29"/>
        <v>2049027.01</v>
      </c>
      <c r="T104" s="71">
        <f t="shared" si="31"/>
        <v>119.12388651235983</v>
      </c>
      <c r="U104" s="43"/>
    </row>
    <row r="105" spans="1:21" s="44" customFormat="1" ht="64.5">
      <c r="A105" s="102" t="s">
        <v>116</v>
      </c>
      <c r="B105" s="138" t="s">
        <v>127</v>
      </c>
      <c r="C105" s="116">
        <v>12000000</v>
      </c>
      <c r="D105" s="115">
        <v>12000000</v>
      </c>
      <c r="E105" s="116">
        <v>10631204.02</v>
      </c>
      <c r="F105" s="71">
        <f t="shared" si="23"/>
        <v>88.59336683333333</v>
      </c>
      <c r="G105" s="116">
        <v>9782283.74</v>
      </c>
      <c r="H105" s="71">
        <f t="shared" si="30"/>
        <v>108.67814001886637</v>
      </c>
      <c r="I105" s="70"/>
      <c r="J105" s="70"/>
      <c r="K105" s="70"/>
      <c r="L105" s="71"/>
      <c r="M105" s="70"/>
      <c r="N105" s="71"/>
      <c r="O105" s="70">
        <f t="shared" si="25"/>
        <v>12000000</v>
      </c>
      <c r="P105" s="70">
        <f t="shared" si="26"/>
        <v>12000000</v>
      </c>
      <c r="Q105" s="84">
        <f t="shared" si="27"/>
        <v>10631204.02</v>
      </c>
      <c r="R105" s="71">
        <f t="shared" si="28"/>
        <v>88.59336683333333</v>
      </c>
      <c r="S105" s="84">
        <f t="shared" si="29"/>
        <v>9782283.74</v>
      </c>
      <c r="T105" s="71">
        <f t="shared" si="31"/>
        <v>108.67814001886637</v>
      </c>
      <c r="U105" s="43"/>
    </row>
    <row r="106" spans="1:21" s="44" customFormat="1" ht="64.5">
      <c r="A106" s="102" t="s">
        <v>117</v>
      </c>
      <c r="B106" s="138" t="s">
        <v>128</v>
      </c>
      <c r="C106" s="116">
        <v>500000</v>
      </c>
      <c r="D106" s="115">
        <v>500000</v>
      </c>
      <c r="E106" s="116">
        <v>336928.62</v>
      </c>
      <c r="F106" s="71">
        <f t="shared" si="23"/>
        <v>67.385724</v>
      </c>
      <c r="G106" s="116">
        <v>416228.52</v>
      </c>
      <c r="H106" s="71">
        <f t="shared" si="30"/>
        <v>80.94798982059181</v>
      </c>
      <c r="I106" s="70"/>
      <c r="J106" s="70"/>
      <c r="K106" s="70"/>
      <c r="L106" s="71"/>
      <c r="M106" s="70"/>
      <c r="N106" s="71"/>
      <c r="O106" s="70">
        <f t="shared" si="25"/>
        <v>500000</v>
      </c>
      <c r="P106" s="70">
        <f t="shared" si="26"/>
        <v>500000</v>
      </c>
      <c r="Q106" s="84">
        <f t="shared" si="27"/>
        <v>336928.62</v>
      </c>
      <c r="R106" s="71">
        <f t="shared" si="28"/>
        <v>67.385724</v>
      </c>
      <c r="S106" s="84">
        <f t="shared" si="29"/>
        <v>416228.52</v>
      </c>
      <c r="T106" s="71">
        <f t="shared" si="31"/>
        <v>80.94798982059181</v>
      </c>
      <c r="U106" s="43"/>
    </row>
    <row r="107" spans="1:21" s="44" customFormat="1" ht="129">
      <c r="A107" s="102" t="s">
        <v>118</v>
      </c>
      <c r="B107" s="138" t="s">
        <v>130</v>
      </c>
      <c r="C107" s="116">
        <v>27000000</v>
      </c>
      <c r="D107" s="115">
        <v>22411715.84</v>
      </c>
      <c r="E107" s="116">
        <v>21737139.88</v>
      </c>
      <c r="F107" s="71">
        <f t="shared" si="23"/>
        <v>96.990074455629</v>
      </c>
      <c r="G107" s="116">
        <v>21894773.93</v>
      </c>
      <c r="H107" s="71">
        <f t="shared" si="30"/>
        <v>99.28003801042215</v>
      </c>
      <c r="I107" s="70"/>
      <c r="J107" s="70"/>
      <c r="K107" s="70"/>
      <c r="L107" s="71"/>
      <c r="M107" s="70"/>
      <c r="N107" s="71"/>
      <c r="O107" s="70">
        <f t="shared" si="25"/>
        <v>27000000</v>
      </c>
      <c r="P107" s="70">
        <f t="shared" si="26"/>
        <v>22411715.84</v>
      </c>
      <c r="Q107" s="84">
        <f t="shared" si="27"/>
        <v>21737139.88</v>
      </c>
      <c r="R107" s="71">
        <f t="shared" si="28"/>
        <v>96.990074455629</v>
      </c>
      <c r="S107" s="84">
        <f t="shared" si="29"/>
        <v>21894773.93</v>
      </c>
      <c r="T107" s="71">
        <f t="shared" si="31"/>
        <v>99.28003801042215</v>
      </c>
      <c r="U107" s="43"/>
    </row>
    <row r="108" spans="1:21" s="44" customFormat="1" ht="129">
      <c r="A108" s="102">
        <v>3049</v>
      </c>
      <c r="B108" s="138" t="s">
        <v>278</v>
      </c>
      <c r="C108" s="116"/>
      <c r="D108" s="115">
        <v>242000</v>
      </c>
      <c r="E108" s="116">
        <v>205866.5</v>
      </c>
      <c r="F108" s="71">
        <f t="shared" si="23"/>
        <v>85.06880165289257</v>
      </c>
      <c r="G108" s="116"/>
      <c r="H108" s="71"/>
      <c r="I108" s="70"/>
      <c r="J108" s="70"/>
      <c r="K108" s="70"/>
      <c r="L108" s="71"/>
      <c r="M108" s="70"/>
      <c r="N108" s="71"/>
      <c r="O108" s="70"/>
      <c r="P108" s="70">
        <f aca="true" t="shared" si="32" ref="P108:P123">D108+J108</f>
        <v>242000</v>
      </c>
      <c r="Q108" s="84">
        <f aca="true" t="shared" si="33" ref="Q108:Q123">E108+K108</f>
        <v>205866.5</v>
      </c>
      <c r="R108" s="71">
        <f t="shared" si="28"/>
        <v>85.06880165289257</v>
      </c>
      <c r="S108" s="84">
        <f>G108+M108</f>
        <v>0</v>
      </c>
      <c r="T108" s="71"/>
      <c r="U108" s="43"/>
    </row>
    <row r="109" spans="1:21" s="44" customFormat="1" ht="129">
      <c r="A109" s="102">
        <v>3081</v>
      </c>
      <c r="B109" s="138" t="s">
        <v>188</v>
      </c>
      <c r="C109" s="116">
        <v>27100000</v>
      </c>
      <c r="D109" s="115">
        <v>28600000</v>
      </c>
      <c r="E109" s="116">
        <v>28036019.32</v>
      </c>
      <c r="F109" s="71">
        <f t="shared" si="23"/>
        <v>98.02803958041957</v>
      </c>
      <c r="G109" s="116">
        <v>25700561.53</v>
      </c>
      <c r="H109" s="71">
        <f>E109/G109*100</f>
        <v>109.0871858471802</v>
      </c>
      <c r="I109" s="70"/>
      <c r="J109" s="70"/>
      <c r="K109" s="70"/>
      <c r="L109" s="71"/>
      <c r="M109" s="70"/>
      <c r="N109" s="71"/>
      <c r="O109" s="70">
        <f>C109+I109</f>
        <v>27100000</v>
      </c>
      <c r="P109" s="70">
        <f t="shared" si="32"/>
        <v>28600000</v>
      </c>
      <c r="Q109" s="84">
        <f t="shared" si="33"/>
        <v>28036019.32</v>
      </c>
      <c r="R109" s="71">
        <f t="shared" si="28"/>
        <v>98.02803958041957</v>
      </c>
      <c r="S109" s="84">
        <f t="shared" si="29"/>
        <v>25700561.53</v>
      </c>
      <c r="T109" s="71">
        <f t="shared" si="31"/>
        <v>109.0871858471802</v>
      </c>
      <c r="U109" s="43"/>
    </row>
    <row r="110" spans="1:21" s="44" customFormat="1" ht="193.5">
      <c r="A110" s="102">
        <v>3082</v>
      </c>
      <c r="B110" s="138" t="s">
        <v>189</v>
      </c>
      <c r="C110" s="116">
        <v>4507000</v>
      </c>
      <c r="D110" s="115">
        <v>5207000</v>
      </c>
      <c r="E110" s="116">
        <v>5180773.64</v>
      </c>
      <c r="F110" s="71">
        <f t="shared" si="23"/>
        <v>99.49632494718648</v>
      </c>
      <c r="G110" s="116">
        <v>4510563.6</v>
      </c>
      <c r="H110" s="71">
        <f>E110/G110*100</f>
        <v>114.85867619736034</v>
      </c>
      <c r="I110" s="70"/>
      <c r="J110" s="70"/>
      <c r="K110" s="70"/>
      <c r="L110" s="71"/>
      <c r="M110" s="70"/>
      <c r="N110" s="71"/>
      <c r="O110" s="70">
        <f>C110+I110</f>
        <v>4507000</v>
      </c>
      <c r="P110" s="70">
        <f t="shared" si="32"/>
        <v>5207000</v>
      </c>
      <c r="Q110" s="84">
        <f t="shared" si="33"/>
        <v>5180773.64</v>
      </c>
      <c r="R110" s="71">
        <f t="shared" si="28"/>
        <v>99.49632494718648</v>
      </c>
      <c r="S110" s="84">
        <f t="shared" si="29"/>
        <v>4510563.6</v>
      </c>
      <c r="T110" s="71">
        <f t="shared" si="31"/>
        <v>114.85867619736034</v>
      </c>
      <c r="U110" s="43"/>
    </row>
    <row r="111" spans="1:21" s="44" customFormat="1" ht="129">
      <c r="A111" s="102">
        <v>3083</v>
      </c>
      <c r="B111" s="138" t="s">
        <v>190</v>
      </c>
      <c r="C111" s="116">
        <v>7010000</v>
      </c>
      <c r="D111" s="115">
        <v>7010000</v>
      </c>
      <c r="E111" s="116">
        <v>5603257.81</v>
      </c>
      <c r="F111" s="71">
        <f t="shared" si="23"/>
        <v>79.93235106990014</v>
      </c>
      <c r="G111" s="116">
        <v>5308696.74</v>
      </c>
      <c r="H111" s="71">
        <f>E111/G111*100</f>
        <v>105.54865128724606</v>
      </c>
      <c r="I111" s="70"/>
      <c r="J111" s="70"/>
      <c r="K111" s="70"/>
      <c r="L111" s="71"/>
      <c r="M111" s="70"/>
      <c r="N111" s="71"/>
      <c r="O111" s="70">
        <f>C111+I111</f>
        <v>7010000</v>
      </c>
      <c r="P111" s="70">
        <f t="shared" si="32"/>
        <v>7010000</v>
      </c>
      <c r="Q111" s="84">
        <f t="shared" si="33"/>
        <v>5603257.81</v>
      </c>
      <c r="R111" s="71">
        <f t="shared" si="28"/>
        <v>79.93235106990014</v>
      </c>
      <c r="S111" s="84">
        <f t="shared" si="29"/>
        <v>5308696.74</v>
      </c>
      <c r="T111" s="71">
        <f t="shared" si="31"/>
        <v>105.54865128724606</v>
      </c>
      <c r="U111" s="43"/>
    </row>
    <row r="112" spans="1:21" s="44" customFormat="1" ht="193.5">
      <c r="A112" s="102">
        <v>3084</v>
      </c>
      <c r="B112" s="138" t="s">
        <v>191</v>
      </c>
      <c r="C112" s="116">
        <v>500200</v>
      </c>
      <c r="D112" s="115">
        <v>1200600</v>
      </c>
      <c r="E112" s="116">
        <v>1188219.7</v>
      </c>
      <c r="F112" s="71">
        <f t="shared" si="23"/>
        <v>98.96882392137265</v>
      </c>
      <c r="G112" s="116">
        <v>490198.76</v>
      </c>
      <c r="H112" s="71">
        <f>E112/G112*100</f>
        <v>242.39549279969617</v>
      </c>
      <c r="I112" s="70"/>
      <c r="J112" s="70"/>
      <c r="K112" s="70"/>
      <c r="L112" s="71"/>
      <c r="M112" s="70"/>
      <c r="N112" s="71"/>
      <c r="O112" s="70">
        <f>C112+I112</f>
        <v>500200</v>
      </c>
      <c r="P112" s="70">
        <f t="shared" si="32"/>
        <v>1200600</v>
      </c>
      <c r="Q112" s="84">
        <f t="shared" si="33"/>
        <v>1188219.7</v>
      </c>
      <c r="R112" s="71">
        <f t="shared" si="28"/>
        <v>98.96882392137265</v>
      </c>
      <c r="S112" s="84">
        <f t="shared" si="29"/>
        <v>490198.76</v>
      </c>
      <c r="T112" s="71">
        <f t="shared" si="31"/>
        <v>242.39549279969617</v>
      </c>
      <c r="U112" s="43"/>
    </row>
    <row r="113" spans="1:21" s="44" customFormat="1" ht="258">
      <c r="A113" s="102">
        <v>3085</v>
      </c>
      <c r="B113" s="138" t="s">
        <v>192</v>
      </c>
      <c r="C113" s="116">
        <v>302000</v>
      </c>
      <c r="D113" s="115">
        <v>302000</v>
      </c>
      <c r="E113" s="116">
        <v>260088.96</v>
      </c>
      <c r="F113" s="71">
        <f t="shared" si="23"/>
        <v>86.12217218543046</v>
      </c>
      <c r="G113" s="116">
        <v>299453.74</v>
      </c>
      <c r="H113" s="71">
        <f>E113/G113*100</f>
        <v>86.8544704100206</v>
      </c>
      <c r="I113" s="70"/>
      <c r="J113" s="70"/>
      <c r="K113" s="70"/>
      <c r="L113" s="71"/>
      <c r="M113" s="70"/>
      <c r="N113" s="71"/>
      <c r="O113" s="70">
        <f>C113+I113</f>
        <v>302000</v>
      </c>
      <c r="P113" s="70">
        <f t="shared" si="32"/>
        <v>302000</v>
      </c>
      <c r="Q113" s="84">
        <f t="shared" si="33"/>
        <v>260088.96</v>
      </c>
      <c r="R113" s="71">
        <f t="shared" si="28"/>
        <v>86.12217218543046</v>
      </c>
      <c r="S113" s="84">
        <f t="shared" si="29"/>
        <v>299453.74</v>
      </c>
      <c r="T113" s="71">
        <f t="shared" si="31"/>
        <v>86.8544704100206</v>
      </c>
      <c r="U113" s="43"/>
    </row>
    <row r="114" spans="1:21" s="44" customFormat="1" ht="409.5">
      <c r="A114" s="102">
        <v>3086</v>
      </c>
      <c r="B114" s="138" t="s">
        <v>279</v>
      </c>
      <c r="C114" s="116"/>
      <c r="D114" s="115">
        <v>90000</v>
      </c>
      <c r="E114" s="116">
        <v>27558.61</v>
      </c>
      <c r="F114" s="71">
        <f t="shared" si="23"/>
        <v>30.62067777777778</v>
      </c>
      <c r="G114" s="116"/>
      <c r="H114" s="71"/>
      <c r="I114" s="70"/>
      <c r="J114" s="70"/>
      <c r="K114" s="70"/>
      <c r="L114" s="71"/>
      <c r="M114" s="70"/>
      <c r="N114" s="71"/>
      <c r="O114" s="70"/>
      <c r="P114" s="70">
        <f t="shared" si="32"/>
        <v>90000</v>
      </c>
      <c r="Q114" s="84">
        <f t="shared" si="33"/>
        <v>27558.61</v>
      </c>
      <c r="R114" s="71">
        <f t="shared" si="28"/>
        <v>30.62067777777778</v>
      </c>
      <c r="S114" s="84">
        <f>G114+M114</f>
        <v>0</v>
      </c>
      <c r="T114" s="71"/>
      <c r="U114" s="43"/>
    </row>
    <row r="115" spans="1:21" s="44" customFormat="1" ht="129">
      <c r="A115" s="102">
        <v>3087</v>
      </c>
      <c r="B115" s="138" t="s">
        <v>280</v>
      </c>
      <c r="C115" s="116"/>
      <c r="D115" s="115">
        <v>8000000</v>
      </c>
      <c r="E115" s="116">
        <v>7879500</v>
      </c>
      <c r="F115" s="71">
        <f t="shared" si="23"/>
        <v>98.49375</v>
      </c>
      <c r="G115" s="116"/>
      <c r="H115" s="71"/>
      <c r="I115" s="70"/>
      <c r="J115" s="70"/>
      <c r="K115" s="70"/>
      <c r="L115" s="71"/>
      <c r="M115" s="70"/>
      <c r="N115" s="71"/>
      <c r="O115" s="70"/>
      <c r="P115" s="70">
        <f t="shared" si="32"/>
        <v>8000000</v>
      </c>
      <c r="Q115" s="84">
        <f t="shared" si="33"/>
        <v>7879500</v>
      </c>
      <c r="R115" s="71">
        <f t="shared" si="28"/>
        <v>98.49375</v>
      </c>
      <c r="S115" s="84">
        <f>G115+M115</f>
        <v>0</v>
      </c>
      <c r="T115" s="71"/>
      <c r="U115" s="43"/>
    </row>
    <row r="116" spans="1:29" s="45" customFormat="1" ht="258">
      <c r="A116" s="102" t="s">
        <v>119</v>
      </c>
      <c r="B116" s="138" t="s">
        <v>131</v>
      </c>
      <c r="C116" s="116">
        <v>5020900</v>
      </c>
      <c r="D116" s="115">
        <v>5030900</v>
      </c>
      <c r="E116" s="116">
        <v>5030215.03</v>
      </c>
      <c r="F116" s="71">
        <f t="shared" si="23"/>
        <v>99.98638474229263</v>
      </c>
      <c r="G116" s="116">
        <v>4266933.2</v>
      </c>
      <c r="H116" s="71">
        <f>E116/G116*100</f>
        <v>117.88830043085746</v>
      </c>
      <c r="I116" s="116">
        <v>19729.45</v>
      </c>
      <c r="J116" s="116">
        <v>15600</v>
      </c>
      <c r="K116" s="116">
        <v>28697.99</v>
      </c>
      <c r="L116" s="71">
        <f>K116/J116*100</f>
        <v>183.96147435897436</v>
      </c>
      <c r="M116" s="116">
        <v>19729.45</v>
      </c>
      <c r="N116" s="71">
        <f>K116/M116*100</f>
        <v>145.45762806363075</v>
      </c>
      <c r="O116" s="70">
        <f aca="true" t="shared" si="34" ref="O116:O122">C116+I116</f>
        <v>5040629.45</v>
      </c>
      <c r="P116" s="70">
        <f t="shared" si="32"/>
        <v>5046500</v>
      </c>
      <c r="Q116" s="84">
        <f t="shared" si="33"/>
        <v>5058913.0200000005</v>
      </c>
      <c r="R116" s="71">
        <f t="shared" si="28"/>
        <v>100.24597285247201</v>
      </c>
      <c r="S116" s="84">
        <f t="shared" si="29"/>
        <v>4286662.65</v>
      </c>
      <c r="T116" s="71">
        <f t="shared" si="31"/>
        <v>118.01518880894442</v>
      </c>
      <c r="U116" s="43"/>
      <c r="V116" s="44"/>
      <c r="W116" s="44"/>
      <c r="X116" s="44"/>
      <c r="Y116" s="44"/>
      <c r="Z116" s="44"/>
      <c r="AA116" s="44"/>
      <c r="AB116" s="44"/>
      <c r="AC116" s="44"/>
    </row>
    <row r="117" spans="1:29" s="45" customFormat="1" ht="129">
      <c r="A117" s="102">
        <v>3112</v>
      </c>
      <c r="B117" s="138" t="s">
        <v>193</v>
      </c>
      <c r="C117" s="116">
        <v>15000</v>
      </c>
      <c r="D117" s="115">
        <v>15000</v>
      </c>
      <c r="E117" s="116">
        <v>14996</v>
      </c>
      <c r="F117" s="71"/>
      <c r="G117" s="116">
        <v>14994</v>
      </c>
      <c r="H117" s="71"/>
      <c r="I117" s="116"/>
      <c r="J117" s="116"/>
      <c r="K117" s="116"/>
      <c r="L117" s="71"/>
      <c r="M117" s="70"/>
      <c r="N117" s="71"/>
      <c r="O117" s="70">
        <f t="shared" si="34"/>
        <v>15000</v>
      </c>
      <c r="P117" s="70">
        <f t="shared" si="32"/>
        <v>15000</v>
      </c>
      <c r="Q117" s="84">
        <f t="shared" si="33"/>
        <v>14996</v>
      </c>
      <c r="R117" s="71">
        <f t="shared" si="28"/>
        <v>99.97333333333333</v>
      </c>
      <c r="S117" s="84">
        <f t="shared" si="29"/>
        <v>14994</v>
      </c>
      <c r="T117" s="71">
        <f t="shared" si="31"/>
        <v>100.01333866880084</v>
      </c>
      <c r="U117" s="43"/>
      <c r="V117" s="44"/>
      <c r="W117" s="44"/>
      <c r="X117" s="44"/>
      <c r="Y117" s="44"/>
      <c r="Z117" s="44"/>
      <c r="AA117" s="44"/>
      <c r="AB117" s="44"/>
      <c r="AC117" s="44"/>
    </row>
    <row r="118" spans="1:29" s="45" customFormat="1" ht="129">
      <c r="A118" s="102">
        <v>3121</v>
      </c>
      <c r="B118" s="138" t="s">
        <v>194</v>
      </c>
      <c r="C118" s="116">
        <v>2035200</v>
      </c>
      <c r="D118" s="115">
        <v>2153200</v>
      </c>
      <c r="E118" s="116">
        <v>2152870.56</v>
      </c>
      <c r="F118" s="71">
        <f aca="true" t="shared" si="35" ref="F118:F123">E118/D118*100</f>
        <v>99.98469998142299</v>
      </c>
      <c r="G118" s="116">
        <v>1698701.1</v>
      </c>
      <c r="H118" s="71">
        <f>E118/G118*100</f>
        <v>126.73627867786746</v>
      </c>
      <c r="I118" s="116">
        <v>0</v>
      </c>
      <c r="J118" s="116">
        <v>0</v>
      </c>
      <c r="K118" s="116">
        <v>189742.85</v>
      </c>
      <c r="L118" s="71"/>
      <c r="M118" s="70">
        <v>159853.91</v>
      </c>
      <c r="N118" s="71">
        <f>K118/M118*100</f>
        <v>118.6976596318476</v>
      </c>
      <c r="O118" s="70">
        <f t="shared" si="34"/>
        <v>2035200</v>
      </c>
      <c r="P118" s="70">
        <f t="shared" si="32"/>
        <v>2153200</v>
      </c>
      <c r="Q118" s="84">
        <f t="shared" si="33"/>
        <v>2342613.41</v>
      </c>
      <c r="R118" s="71">
        <f t="shared" si="28"/>
        <v>108.79683308563999</v>
      </c>
      <c r="S118" s="84">
        <f t="shared" si="29"/>
        <v>1858555.01</v>
      </c>
      <c r="T118" s="71">
        <f t="shared" si="31"/>
        <v>126.0448788115236</v>
      </c>
      <c r="U118" s="43"/>
      <c r="V118" s="44"/>
      <c r="W118" s="44"/>
      <c r="X118" s="44"/>
      <c r="Y118" s="44"/>
      <c r="Z118" s="44"/>
      <c r="AA118" s="44"/>
      <c r="AB118" s="44"/>
      <c r="AC118" s="44"/>
    </row>
    <row r="119" spans="1:29" s="45" customFormat="1" ht="64.5">
      <c r="A119" s="102">
        <v>3133</v>
      </c>
      <c r="B119" s="138" t="s">
        <v>132</v>
      </c>
      <c r="C119" s="116">
        <v>240000</v>
      </c>
      <c r="D119" s="115">
        <v>382870</v>
      </c>
      <c r="E119" s="116">
        <v>378843.65</v>
      </c>
      <c r="F119" s="71">
        <f t="shared" si="35"/>
        <v>98.94837673361717</v>
      </c>
      <c r="G119" s="116">
        <v>264832</v>
      </c>
      <c r="H119" s="71">
        <f>E119/G119*100</f>
        <v>143.05055657926536</v>
      </c>
      <c r="I119" s="116"/>
      <c r="J119" s="116"/>
      <c r="K119" s="116"/>
      <c r="L119" s="71"/>
      <c r="M119" s="70"/>
      <c r="N119" s="71"/>
      <c r="O119" s="70">
        <f t="shared" si="34"/>
        <v>240000</v>
      </c>
      <c r="P119" s="70">
        <f t="shared" si="32"/>
        <v>382870</v>
      </c>
      <c r="Q119" s="84">
        <f t="shared" si="33"/>
        <v>378843.65</v>
      </c>
      <c r="R119" s="71">
        <f t="shared" si="28"/>
        <v>98.94837673361717</v>
      </c>
      <c r="S119" s="84">
        <f t="shared" si="29"/>
        <v>264832</v>
      </c>
      <c r="T119" s="71">
        <f t="shared" si="31"/>
        <v>143.05055657926536</v>
      </c>
      <c r="U119" s="43"/>
      <c r="V119" s="44"/>
      <c r="W119" s="44"/>
      <c r="X119" s="44"/>
      <c r="Y119" s="44"/>
      <c r="Z119" s="44"/>
      <c r="AA119" s="44"/>
      <c r="AB119" s="44"/>
      <c r="AC119" s="44"/>
    </row>
    <row r="120" spans="1:29" s="45" customFormat="1" ht="258">
      <c r="A120" s="102">
        <v>3140</v>
      </c>
      <c r="B120" s="138" t="s">
        <v>133</v>
      </c>
      <c r="C120" s="116">
        <v>198500</v>
      </c>
      <c r="D120" s="115">
        <v>196980</v>
      </c>
      <c r="E120" s="116">
        <v>196980</v>
      </c>
      <c r="F120" s="71">
        <f t="shared" si="35"/>
        <v>100</v>
      </c>
      <c r="G120" s="116">
        <v>197904</v>
      </c>
      <c r="H120" s="71">
        <f>E120/G120*100</f>
        <v>99.53310696095076</v>
      </c>
      <c r="I120" s="116"/>
      <c r="J120" s="116"/>
      <c r="K120" s="116"/>
      <c r="L120" s="71"/>
      <c r="M120" s="70"/>
      <c r="N120" s="71"/>
      <c r="O120" s="70">
        <f t="shared" si="34"/>
        <v>198500</v>
      </c>
      <c r="P120" s="70">
        <f t="shared" si="32"/>
        <v>196980</v>
      </c>
      <c r="Q120" s="84">
        <f t="shared" si="33"/>
        <v>196980</v>
      </c>
      <c r="R120" s="71">
        <f t="shared" si="28"/>
        <v>100</v>
      </c>
      <c r="S120" s="84">
        <f t="shared" si="29"/>
        <v>197904</v>
      </c>
      <c r="T120" s="71">
        <f t="shared" si="31"/>
        <v>99.53310696095076</v>
      </c>
      <c r="U120" s="43"/>
      <c r="V120" s="44"/>
      <c r="W120" s="44"/>
      <c r="X120" s="44"/>
      <c r="Y120" s="44"/>
      <c r="Z120" s="44"/>
      <c r="AA120" s="44"/>
      <c r="AB120" s="44"/>
      <c r="AC120" s="44"/>
    </row>
    <row r="121" spans="1:29" s="45" customFormat="1" ht="322.5">
      <c r="A121" s="102">
        <v>3160</v>
      </c>
      <c r="B121" s="138" t="s">
        <v>263</v>
      </c>
      <c r="C121" s="116">
        <v>0</v>
      </c>
      <c r="D121" s="115">
        <v>69250</v>
      </c>
      <c r="E121" s="116">
        <v>69250</v>
      </c>
      <c r="F121" s="71">
        <f t="shared" si="35"/>
        <v>100</v>
      </c>
      <c r="G121" s="71"/>
      <c r="H121" s="71"/>
      <c r="I121" s="116"/>
      <c r="J121" s="116"/>
      <c r="K121" s="116"/>
      <c r="L121" s="71"/>
      <c r="M121" s="70"/>
      <c r="N121" s="71"/>
      <c r="O121" s="70">
        <f t="shared" si="34"/>
        <v>0</v>
      </c>
      <c r="P121" s="70">
        <f t="shared" si="32"/>
        <v>69250</v>
      </c>
      <c r="Q121" s="84">
        <f t="shared" si="33"/>
        <v>69250</v>
      </c>
      <c r="R121" s="71">
        <f t="shared" si="28"/>
        <v>100</v>
      </c>
      <c r="S121" s="84">
        <f t="shared" si="29"/>
        <v>0</v>
      </c>
      <c r="T121" s="71"/>
      <c r="U121" s="43"/>
      <c r="V121" s="44"/>
      <c r="W121" s="44"/>
      <c r="X121" s="44"/>
      <c r="Y121" s="44"/>
      <c r="Z121" s="44"/>
      <c r="AA121" s="44"/>
      <c r="AB121" s="44"/>
      <c r="AC121" s="44"/>
    </row>
    <row r="122" spans="1:29" s="45" customFormat="1" ht="258">
      <c r="A122" s="102">
        <v>3180</v>
      </c>
      <c r="B122" s="138" t="s">
        <v>195</v>
      </c>
      <c r="C122" s="116">
        <v>180000</v>
      </c>
      <c r="D122" s="115">
        <v>332000</v>
      </c>
      <c r="E122" s="116">
        <v>332000</v>
      </c>
      <c r="F122" s="71">
        <f t="shared" si="35"/>
        <v>100</v>
      </c>
      <c r="G122" s="156">
        <v>149951.62</v>
      </c>
      <c r="H122" s="71">
        <f>E122/G122*100</f>
        <v>221.40474374334872</v>
      </c>
      <c r="I122" s="70"/>
      <c r="J122" s="116"/>
      <c r="K122" s="116"/>
      <c r="L122" s="71"/>
      <c r="M122" s="70"/>
      <c r="N122" s="71"/>
      <c r="O122" s="70">
        <f t="shared" si="34"/>
        <v>180000</v>
      </c>
      <c r="P122" s="70">
        <f t="shared" si="32"/>
        <v>332000</v>
      </c>
      <c r="Q122" s="84">
        <f t="shared" si="33"/>
        <v>332000</v>
      </c>
      <c r="R122" s="71">
        <f t="shared" si="28"/>
        <v>100</v>
      </c>
      <c r="S122" s="84">
        <f t="shared" si="29"/>
        <v>149951.62</v>
      </c>
      <c r="T122" s="71">
        <f t="shared" si="31"/>
        <v>221.40474374334872</v>
      </c>
      <c r="U122" s="43"/>
      <c r="V122" s="44"/>
      <c r="W122" s="44"/>
      <c r="X122" s="44"/>
      <c r="Y122" s="44"/>
      <c r="Z122" s="44"/>
      <c r="AA122" s="44"/>
      <c r="AB122" s="44"/>
      <c r="AC122" s="44"/>
    </row>
    <row r="123" spans="1:29" s="45" customFormat="1" ht="193.5">
      <c r="A123" s="102">
        <v>3192</v>
      </c>
      <c r="B123" s="138" t="s">
        <v>281</v>
      </c>
      <c r="C123" s="116"/>
      <c r="D123" s="115">
        <v>41000</v>
      </c>
      <c r="E123" s="116">
        <v>41000</v>
      </c>
      <c r="F123" s="71">
        <f t="shared" si="35"/>
        <v>100</v>
      </c>
      <c r="G123" s="156"/>
      <c r="H123" s="71"/>
      <c r="I123" s="70"/>
      <c r="J123" s="116"/>
      <c r="K123" s="116"/>
      <c r="L123" s="71"/>
      <c r="M123" s="70"/>
      <c r="N123" s="71"/>
      <c r="O123" s="70"/>
      <c r="P123" s="70">
        <f t="shared" si="32"/>
        <v>41000</v>
      </c>
      <c r="Q123" s="84">
        <f t="shared" si="33"/>
        <v>41000</v>
      </c>
      <c r="R123" s="71">
        <f t="shared" si="28"/>
        <v>100</v>
      </c>
      <c r="S123" s="84"/>
      <c r="T123" s="71"/>
      <c r="U123" s="43"/>
      <c r="V123" s="44"/>
      <c r="W123" s="44"/>
      <c r="X123" s="44"/>
      <c r="Y123" s="44"/>
      <c r="Z123" s="44"/>
      <c r="AA123" s="44"/>
      <c r="AB123" s="44"/>
      <c r="AC123" s="44"/>
    </row>
    <row r="124" spans="1:29" s="45" customFormat="1" ht="296.25">
      <c r="A124" s="102">
        <v>3221</v>
      </c>
      <c r="B124" s="162" t="s">
        <v>301</v>
      </c>
      <c r="C124" s="116"/>
      <c r="D124" s="115"/>
      <c r="E124" s="116"/>
      <c r="F124" s="71"/>
      <c r="G124" s="156"/>
      <c r="H124" s="71"/>
      <c r="I124" s="70"/>
      <c r="J124" s="116"/>
      <c r="K124" s="116"/>
      <c r="L124" s="71"/>
      <c r="M124" s="116">
        <v>1609218.8</v>
      </c>
      <c r="N124" s="71"/>
      <c r="O124" s="70"/>
      <c r="P124" s="70"/>
      <c r="Q124" s="84"/>
      <c r="R124" s="71"/>
      <c r="S124" s="84"/>
      <c r="T124" s="71"/>
      <c r="U124" s="43"/>
      <c r="V124" s="44"/>
      <c r="W124" s="44"/>
      <c r="X124" s="44"/>
      <c r="Y124" s="44"/>
      <c r="Z124" s="44"/>
      <c r="AA124" s="44"/>
      <c r="AB124" s="44"/>
      <c r="AC124" s="44"/>
    </row>
    <row r="125" spans="1:29" s="45" customFormat="1" ht="322.5">
      <c r="A125" s="102">
        <v>3222</v>
      </c>
      <c r="B125" s="138" t="s">
        <v>235</v>
      </c>
      <c r="C125" s="116"/>
      <c r="D125" s="115"/>
      <c r="E125" s="116"/>
      <c r="F125" s="71"/>
      <c r="G125" s="116"/>
      <c r="H125" s="71"/>
      <c r="I125" s="116"/>
      <c r="J125" s="116"/>
      <c r="K125" s="116"/>
      <c r="L125" s="71"/>
      <c r="M125" s="116">
        <v>2477402.55</v>
      </c>
      <c r="N125" s="71"/>
      <c r="O125" s="70">
        <f aca="true" t="shared" si="36" ref="O125:O157">C125+I125</f>
        <v>0</v>
      </c>
      <c r="P125" s="70">
        <f aca="true" t="shared" si="37" ref="P125:P157">D125+J125</f>
        <v>0</v>
      </c>
      <c r="Q125" s="84">
        <f aca="true" t="shared" si="38" ref="Q125:Q157">E125+K125</f>
        <v>0</v>
      </c>
      <c r="R125" s="71"/>
      <c r="S125" s="84">
        <f t="shared" si="29"/>
        <v>2477402.55</v>
      </c>
      <c r="T125" s="71"/>
      <c r="U125" s="43"/>
      <c r="V125" s="44"/>
      <c r="W125" s="44"/>
      <c r="X125" s="44"/>
      <c r="Y125" s="44"/>
      <c r="Z125" s="44"/>
      <c r="AA125" s="44"/>
      <c r="AB125" s="44"/>
      <c r="AC125" s="44"/>
    </row>
    <row r="126" spans="1:29" s="45" customFormat="1" ht="322.5">
      <c r="A126" s="102">
        <v>3223</v>
      </c>
      <c r="B126" s="138" t="s">
        <v>236</v>
      </c>
      <c r="C126" s="116"/>
      <c r="D126" s="115"/>
      <c r="E126" s="116"/>
      <c r="F126" s="71"/>
      <c r="G126" s="116"/>
      <c r="H126" s="71"/>
      <c r="I126" s="116"/>
      <c r="J126" s="116"/>
      <c r="K126" s="116"/>
      <c r="L126" s="71"/>
      <c r="M126" s="116">
        <v>3218437.6</v>
      </c>
      <c r="N126" s="71"/>
      <c r="O126" s="70">
        <f t="shared" si="36"/>
        <v>0</v>
      </c>
      <c r="P126" s="70">
        <f t="shared" si="37"/>
        <v>0</v>
      </c>
      <c r="Q126" s="84">
        <f t="shared" si="38"/>
        <v>0</v>
      </c>
      <c r="R126" s="71"/>
      <c r="S126" s="84">
        <f t="shared" si="29"/>
        <v>3218437.6</v>
      </c>
      <c r="T126" s="71"/>
      <c r="U126" s="43"/>
      <c r="V126" s="44"/>
      <c r="W126" s="44"/>
      <c r="X126" s="44"/>
      <c r="Y126" s="44"/>
      <c r="Z126" s="44"/>
      <c r="AA126" s="44"/>
      <c r="AB126" s="44"/>
      <c r="AC126" s="44"/>
    </row>
    <row r="127" spans="1:29" s="45" customFormat="1" ht="387">
      <c r="A127" s="102">
        <v>3230</v>
      </c>
      <c r="B127" s="138" t="s">
        <v>196</v>
      </c>
      <c r="C127" s="116">
        <v>405900</v>
      </c>
      <c r="D127" s="115">
        <v>319900</v>
      </c>
      <c r="E127" s="116">
        <v>301846.36</v>
      </c>
      <c r="F127" s="71">
        <f aca="true" t="shared" si="39" ref="F127:F132">E127/D127*100</f>
        <v>94.35647389809316</v>
      </c>
      <c r="G127" s="116">
        <v>279729.41</v>
      </c>
      <c r="H127" s="71">
        <f aca="true" t="shared" si="40" ref="H127:H134">E127/G127*100</f>
        <v>107.90655154922753</v>
      </c>
      <c r="I127" s="116"/>
      <c r="J127" s="116"/>
      <c r="K127" s="116"/>
      <c r="L127" s="71"/>
      <c r="M127" s="70"/>
      <c r="N127" s="71"/>
      <c r="O127" s="70">
        <f t="shared" si="36"/>
        <v>405900</v>
      </c>
      <c r="P127" s="70">
        <f t="shared" si="37"/>
        <v>319900</v>
      </c>
      <c r="Q127" s="84">
        <f t="shared" si="38"/>
        <v>301846.36</v>
      </c>
      <c r="R127" s="71">
        <f t="shared" si="28"/>
        <v>94.35647389809316</v>
      </c>
      <c r="S127" s="84">
        <f t="shared" si="29"/>
        <v>279729.41</v>
      </c>
      <c r="T127" s="71">
        <f t="shared" si="31"/>
        <v>107.90655154922753</v>
      </c>
      <c r="U127" s="43"/>
      <c r="V127" s="44"/>
      <c r="W127" s="44"/>
      <c r="X127" s="44"/>
      <c r="Y127" s="44"/>
      <c r="Z127" s="44"/>
      <c r="AA127" s="44"/>
      <c r="AB127" s="44"/>
      <c r="AC127" s="44"/>
    </row>
    <row r="128" spans="1:29" s="45" customFormat="1" ht="129">
      <c r="A128" s="102">
        <v>3242</v>
      </c>
      <c r="B128" s="138" t="s">
        <v>197</v>
      </c>
      <c r="C128" s="116">
        <v>2615000</v>
      </c>
      <c r="D128" s="115">
        <v>3669010</v>
      </c>
      <c r="E128" s="116">
        <v>3669010</v>
      </c>
      <c r="F128" s="71">
        <f t="shared" si="39"/>
        <v>100</v>
      </c>
      <c r="G128" s="116">
        <v>2767363.67</v>
      </c>
      <c r="H128" s="71">
        <f t="shared" si="40"/>
        <v>132.58141818418827</v>
      </c>
      <c r="I128" s="70">
        <v>0</v>
      </c>
      <c r="J128" s="70">
        <v>0</v>
      </c>
      <c r="K128" s="70">
        <v>33800</v>
      </c>
      <c r="L128" s="71"/>
      <c r="M128" s="116"/>
      <c r="N128" s="71"/>
      <c r="O128" s="70">
        <f t="shared" si="36"/>
        <v>2615000</v>
      </c>
      <c r="P128" s="70">
        <f t="shared" si="37"/>
        <v>3669010</v>
      </c>
      <c r="Q128" s="84">
        <f t="shared" si="38"/>
        <v>3702810</v>
      </c>
      <c r="R128" s="71">
        <f t="shared" si="28"/>
        <v>100.92122943246271</v>
      </c>
      <c r="S128" s="84">
        <f t="shared" si="29"/>
        <v>2767363.67</v>
      </c>
      <c r="T128" s="71">
        <f t="shared" si="31"/>
        <v>133.80279723047747</v>
      </c>
      <c r="U128" s="43"/>
      <c r="V128" s="44"/>
      <c r="W128" s="44"/>
      <c r="X128" s="44"/>
      <c r="Y128" s="44"/>
      <c r="Z128" s="44"/>
      <c r="AA128" s="44"/>
      <c r="AB128" s="44"/>
      <c r="AC128" s="44"/>
    </row>
    <row r="129" spans="1:21" s="42" customFormat="1" ht="63.75">
      <c r="A129" s="117">
        <v>4000</v>
      </c>
      <c r="B129" s="139" t="s">
        <v>25</v>
      </c>
      <c r="C129" s="70">
        <v>20144200</v>
      </c>
      <c r="D129" s="72">
        <v>21082131.05</v>
      </c>
      <c r="E129" s="70">
        <v>21022241.76</v>
      </c>
      <c r="F129" s="71">
        <f t="shared" si="39"/>
        <v>99.71592392695993</v>
      </c>
      <c r="G129" s="70">
        <v>16667064.15</v>
      </c>
      <c r="H129" s="71">
        <f t="shared" si="40"/>
        <v>126.13044247507742</v>
      </c>
      <c r="I129" s="70">
        <v>786000</v>
      </c>
      <c r="J129" s="70">
        <v>1359695</v>
      </c>
      <c r="K129" s="70">
        <v>1593638.75</v>
      </c>
      <c r="L129" s="71">
        <f>K129/J129*100</f>
        <v>117.20560493345936</v>
      </c>
      <c r="M129" s="70">
        <v>1634118.3</v>
      </c>
      <c r="N129" s="71">
        <f>K129/M129*100</f>
        <v>97.52285070181271</v>
      </c>
      <c r="O129" s="70">
        <f t="shared" si="36"/>
        <v>20930200</v>
      </c>
      <c r="P129" s="70">
        <f t="shared" si="37"/>
        <v>22441826.05</v>
      </c>
      <c r="Q129" s="84">
        <f t="shared" si="38"/>
        <v>22615880.51</v>
      </c>
      <c r="R129" s="71">
        <f t="shared" si="28"/>
        <v>100.77558064843836</v>
      </c>
      <c r="S129" s="84">
        <f t="shared" si="29"/>
        <v>18301182.45</v>
      </c>
      <c r="T129" s="71">
        <f t="shared" si="31"/>
        <v>123.57606166589528</v>
      </c>
      <c r="U129" s="41"/>
    </row>
    <row r="130" spans="1:21" s="42" customFormat="1" ht="63.75">
      <c r="A130" s="117">
        <v>5000</v>
      </c>
      <c r="B130" s="139" t="s">
        <v>44</v>
      </c>
      <c r="C130" s="70">
        <v>11421300</v>
      </c>
      <c r="D130" s="72">
        <v>12764839.84</v>
      </c>
      <c r="E130" s="70">
        <v>12671940.85</v>
      </c>
      <c r="F130" s="71">
        <f t="shared" si="39"/>
        <v>99.27222753152851</v>
      </c>
      <c r="G130" s="70">
        <v>10489029.98</v>
      </c>
      <c r="H130" s="71">
        <f t="shared" si="40"/>
        <v>120.8113702998492</v>
      </c>
      <c r="I130" s="70">
        <v>742900</v>
      </c>
      <c r="J130" s="70">
        <v>1307191</v>
      </c>
      <c r="K130" s="70">
        <v>1393944.37</v>
      </c>
      <c r="L130" s="71">
        <f>K130/J130*100</f>
        <v>106.63662540516268</v>
      </c>
      <c r="M130" s="70">
        <v>1516013.51</v>
      </c>
      <c r="N130" s="71">
        <f>K130/M130*100</f>
        <v>91.9480176664125</v>
      </c>
      <c r="O130" s="70">
        <f t="shared" si="36"/>
        <v>12164200</v>
      </c>
      <c r="P130" s="70">
        <f t="shared" si="37"/>
        <v>14072030.84</v>
      </c>
      <c r="Q130" s="84">
        <f t="shared" si="38"/>
        <v>14065885.219999999</v>
      </c>
      <c r="R130" s="71">
        <f t="shared" si="28"/>
        <v>99.95632741236942</v>
      </c>
      <c r="S130" s="84">
        <f t="shared" si="29"/>
        <v>12005043.49</v>
      </c>
      <c r="T130" s="71">
        <f t="shared" si="31"/>
        <v>117.16646617495925</v>
      </c>
      <c r="U130" s="41"/>
    </row>
    <row r="131" spans="1:47" ht="63.75">
      <c r="A131" s="68" t="s">
        <v>134</v>
      </c>
      <c r="B131" s="135" t="s">
        <v>24</v>
      </c>
      <c r="C131" s="72">
        <f>SUM(C132:C141)</f>
        <v>20110000</v>
      </c>
      <c r="D131" s="72">
        <f>SUM(D132:D141)</f>
        <v>23109509.419999998</v>
      </c>
      <c r="E131" s="72">
        <f>SUM(E132:E141)</f>
        <v>23103891.74</v>
      </c>
      <c r="F131" s="71">
        <f t="shared" si="39"/>
        <v>99.97569104606289</v>
      </c>
      <c r="G131" s="72">
        <f>SUM(G132:G141)</f>
        <v>28524680.5</v>
      </c>
      <c r="H131" s="71">
        <f t="shared" si="40"/>
        <v>80.99614556594244</v>
      </c>
      <c r="I131" s="72">
        <f>SUM(I132:I141)</f>
        <v>500000</v>
      </c>
      <c r="J131" s="72">
        <f>SUM(J132:J141)</f>
        <v>6099545.359999999</v>
      </c>
      <c r="K131" s="72">
        <f>SUM(K132:K141)</f>
        <v>6120603.25</v>
      </c>
      <c r="L131" s="71">
        <f>K131/J131*100</f>
        <v>100.34523704238836</v>
      </c>
      <c r="M131" s="72">
        <f>SUM(M132:M141)</f>
        <v>31868758.99</v>
      </c>
      <c r="N131" s="71">
        <f>K131/M131*100</f>
        <v>19.205652946575565</v>
      </c>
      <c r="O131" s="70">
        <f t="shared" si="36"/>
        <v>20610000</v>
      </c>
      <c r="P131" s="70">
        <f t="shared" si="37"/>
        <v>29209054.779999997</v>
      </c>
      <c r="Q131" s="84">
        <f t="shared" si="38"/>
        <v>29224494.99</v>
      </c>
      <c r="R131" s="71">
        <f t="shared" si="28"/>
        <v>100.05286103955193</v>
      </c>
      <c r="S131" s="84">
        <f t="shared" si="29"/>
        <v>60393439.489999995</v>
      </c>
      <c r="T131" s="71">
        <f t="shared" si="31"/>
        <v>48.39018151108784</v>
      </c>
      <c r="U131" s="80">
        <f aca="true" t="shared" si="41" ref="U131:AM131">U132+U142+U134+U137</f>
        <v>0</v>
      </c>
      <c r="V131" s="6">
        <f t="shared" si="41"/>
        <v>0</v>
      </c>
      <c r="W131" s="6">
        <f t="shared" si="41"/>
        <v>0</v>
      </c>
      <c r="X131" s="6">
        <f t="shared" si="41"/>
        <v>0</v>
      </c>
      <c r="Y131" s="6">
        <f t="shared" si="41"/>
        <v>0</v>
      </c>
      <c r="Z131" s="6">
        <f t="shared" si="41"/>
        <v>0</v>
      </c>
      <c r="AA131" s="6">
        <f t="shared" si="41"/>
        <v>0</v>
      </c>
      <c r="AB131" s="6">
        <f t="shared" si="41"/>
        <v>0</v>
      </c>
      <c r="AC131" s="6">
        <f t="shared" si="41"/>
        <v>0</v>
      </c>
      <c r="AD131" s="6">
        <f t="shared" si="41"/>
        <v>0</v>
      </c>
      <c r="AE131" s="6">
        <f t="shared" si="41"/>
        <v>0</v>
      </c>
      <c r="AF131" s="6">
        <f t="shared" si="41"/>
        <v>0</v>
      </c>
      <c r="AG131" s="6">
        <f t="shared" si="41"/>
        <v>0</v>
      </c>
      <c r="AH131" s="6">
        <f t="shared" si="41"/>
        <v>0</v>
      </c>
      <c r="AI131" s="6">
        <f t="shared" si="41"/>
        <v>0</v>
      </c>
      <c r="AJ131" s="6">
        <f t="shared" si="41"/>
        <v>0</v>
      </c>
      <c r="AK131" s="6">
        <f t="shared" si="41"/>
        <v>0</v>
      </c>
      <c r="AL131" s="6">
        <f t="shared" si="41"/>
        <v>0</v>
      </c>
      <c r="AM131" s="6">
        <f t="shared" si="41"/>
        <v>0</v>
      </c>
      <c r="AN131" s="8"/>
      <c r="AO131" s="8"/>
      <c r="AP131" s="8"/>
      <c r="AQ131" s="8"/>
      <c r="AR131" s="8"/>
      <c r="AS131" s="8"/>
      <c r="AT131" s="8"/>
      <c r="AU131" s="8"/>
    </row>
    <row r="132" spans="1:21" s="44" customFormat="1" ht="129">
      <c r="A132" s="103" t="s">
        <v>158</v>
      </c>
      <c r="B132" s="166" t="s">
        <v>198</v>
      </c>
      <c r="C132" s="115">
        <v>0</v>
      </c>
      <c r="D132" s="72">
        <v>204947</v>
      </c>
      <c r="E132" s="116">
        <v>199344.36</v>
      </c>
      <c r="F132" s="71">
        <f t="shared" si="39"/>
        <v>97.2662981160983</v>
      </c>
      <c r="G132" s="116">
        <v>262720.07</v>
      </c>
      <c r="H132" s="71">
        <f t="shared" si="40"/>
        <v>75.8770961046105</v>
      </c>
      <c r="I132" s="116">
        <v>0</v>
      </c>
      <c r="J132" s="116">
        <v>1053858.54</v>
      </c>
      <c r="K132" s="116">
        <v>986402.88</v>
      </c>
      <c r="L132" s="71">
        <f>K132/J132*100</f>
        <v>93.59917318694404</v>
      </c>
      <c r="M132" s="116">
        <v>2819453.48</v>
      </c>
      <c r="N132" s="71">
        <f>K132/M132*100</f>
        <v>34.98560579194234</v>
      </c>
      <c r="O132" s="70">
        <f t="shared" si="36"/>
        <v>0</v>
      </c>
      <c r="P132" s="70">
        <f t="shared" si="37"/>
        <v>1258805.54</v>
      </c>
      <c r="Q132" s="84">
        <f t="shared" si="38"/>
        <v>1185747.24</v>
      </c>
      <c r="R132" s="71">
        <f t="shared" si="28"/>
        <v>94.1962203312197</v>
      </c>
      <c r="S132" s="84">
        <f t="shared" si="29"/>
        <v>3082173.55</v>
      </c>
      <c r="T132" s="71">
        <f t="shared" si="31"/>
        <v>38.47113800584007</v>
      </c>
      <c r="U132" s="43"/>
    </row>
    <row r="133" spans="1:21" s="44" customFormat="1" ht="129">
      <c r="A133" s="103" t="s">
        <v>259</v>
      </c>
      <c r="B133" s="166" t="s">
        <v>264</v>
      </c>
      <c r="C133" s="115"/>
      <c r="D133" s="72"/>
      <c r="E133" s="116"/>
      <c r="F133" s="71"/>
      <c r="G133" s="116"/>
      <c r="H133" s="71"/>
      <c r="I133" s="116">
        <v>0</v>
      </c>
      <c r="J133" s="116">
        <v>49600</v>
      </c>
      <c r="K133" s="116">
        <v>49599.62</v>
      </c>
      <c r="L133" s="71">
        <f>K133/J133*100</f>
        <v>99.99923387096776</v>
      </c>
      <c r="M133" s="116"/>
      <c r="N133" s="71"/>
      <c r="O133" s="70">
        <f t="shared" si="36"/>
        <v>0</v>
      </c>
      <c r="P133" s="70">
        <f t="shared" si="37"/>
        <v>49600</v>
      </c>
      <c r="Q133" s="84">
        <f t="shared" si="38"/>
        <v>49599.62</v>
      </c>
      <c r="R133" s="71">
        <f t="shared" si="28"/>
        <v>99.99923387096776</v>
      </c>
      <c r="S133" s="84">
        <f t="shared" si="29"/>
        <v>0</v>
      </c>
      <c r="T133" s="71"/>
      <c r="U133" s="43"/>
    </row>
    <row r="134" spans="1:21" s="44" customFormat="1" ht="64.5">
      <c r="A134" s="103" t="s">
        <v>258</v>
      </c>
      <c r="B134" s="167" t="s">
        <v>265</v>
      </c>
      <c r="C134" s="116">
        <v>0</v>
      </c>
      <c r="D134" s="115">
        <v>3000000</v>
      </c>
      <c r="E134" s="115">
        <v>3000000</v>
      </c>
      <c r="F134" s="71">
        <f>E134/D134*100</f>
        <v>100</v>
      </c>
      <c r="G134" s="116">
        <v>1200000</v>
      </c>
      <c r="H134" s="71">
        <f t="shared" si="40"/>
        <v>250</v>
      </c>
      <c r="I134" s="116"/>
      <c r="J134" s="116"/>
      <c r="K134" s="116"/>
      <c r="L134" s="71"/>
      <c r="M134" s="116"/>
      <c r="N134" s="71"/>
      <c r="O134" s="70">
        <f t="shared" si="36"/>
        <v>0</v>
      </c>
      <c r="P134" s="70">
        <f t="shared" si="37"/>
        <v>3000000</v>
      </c>
      <c r="Q134" s="84">
        <f t="shared" si="38"/>
        <v>3000000</v>
      </c>
      <c r="R134" s="71">
        <f t="shared" si="28"/>
        <v>100</v>
      </c>
      <c r="S134" s="84">
        <f t="shared" si="29"/>
        <v>1200000</v>
      </c>
      <c r="T134" s="71">
        <f t="shared" si="31"/>
        <v>250</v>
      </c>
      <c r="U134" s="43"/>
    </row>
    <row r="135" spans="1:21" s="44" customFormat="1" ht="129">
      <c r="A135" s="103" t="s">
        <v>260</v>
      </c>
      <c r="B135" s="167" t="s">
        <v>266</v>
      </c>
      <c r="C135" s="116"/>
      <c r="D135" s="115"/>
      <c r="E135" s="115"/>
      <c r="F135" s="71"/>
      <c r="G135" s="116"/>
      <c r="H135" s="71"/>
      <c r="I135" s="116"/>
      <c r="J135" s="116">
        <v>620000</v>
      </c>
      <c r="K135" s="116">
        <v>618333</v>
      </c>
      <c r="L135" s="71">
        <f>K135/J135*100</f>
        <v>99.73112903225805</v>
      </c>
      <c r="M135" s="116">
        <v>578991.74</v>
      </c>
      <c r="N135" s="71">
        <f>K135/M135*100</f>
        <v>106.79478778056489</v>
      </c>
      <c r="O135" s="70">
        <f t="shared" si="36"/>
        <v>0</v>
      </c>
      <c r="P135" s="70">
        <f t="shared" si="37"/>
        <v>620000</v>
      </c>
      <c r="Q135" s="84">
        <f t="shared" si="38"/>
        <v>618333</v>
      </c>
      <c r="R135" s="71">
        <f t="shared" si="28"/>
        <v>99.73112903225805</v>
      </c>
      <c r="S135" s="84">
        <f t="shared" si="29"/>
        <v>578991.74</v>
      </c>
      <c r="T135" s="71">
        <f t="shared" si="31"/>
        <v>106.79478778056489</v>
      </c>
      <c r="U135" s="43"/>
    </row>
    <row r="136" spans="1:21" s="44" customFormat="1" ht="193.5">
      <c r="A136" s="103" t="s">
        <v>219</v>
      </c>
      <c r="B136" s="167" t="s">
        <v>267</v>
      </c>
      <c r="C136" s="116">
        <v>0</v>
      </c>
      <c r="D136" s="115">
        <v>350000</v>
      </c>
      <c r="E136" s="115">
        <v>350000</v>
      </c>
      <c r="F136" s="71">
        <f>E136/D136*100</f>
        <v>100</v>
      </c>
      <c r="G136" s="116">
        <v>1922600</v>
      </c>
      <c r="H136" s="71">
        <f>E136/G136*100</f>
        <v>18.204514719650472</v>
      </c>
      <c r="I136" s="116"/>
      <c r="J136" s="116"/>
      <c r="K136" s="116"/>
      <c r="L136" s="71"/>
      <c r="M136" s="70"/>
      <c r="N136" s="71"/>
      <c r="O136" s="70">
        <f t="shared" si="36"/>
        <v>0</v>
      </c>
      <c r="P136" s="70">
        <f t="shared" si="37"/>
        <v>350000</v>
      </c>
      <c r="Q136" s="84">
        <f t="shared" si="38"/>
        <v>350000</v>
      </c>
      <c r="R136" s="71">
        <f t="shared" si="28"/>
        <v>100</v>
      </c>
      <c r="S136" s="84">
        <f t="shared" si="29"/>
        <v>1922600</v>
      </c>
      <c r="T136" s="71">
        <f t="shared" si="31"/>
        <v>18.204514719650472</v>
      </c>
      <c r="U136" s="43"/>
    </row>
    <row r="137" spans="1:21" s="44" customFormat="1" ht="64.5">
      <c r="A137" s="103" t="s">
        <v>159</v>
      </c>
      <c r="B137" s="166" t="s">
        <v>199</v>
      </c>
      <c r="C137" s="116">
        <v>19760000</v>
      </c>
      <c r="D137" s="115">
        <v>19086899.56</v>
      </c>
      <c r="E137" s="115">
        <v>19086899.52</v>
      </c>
      <c r="F137" s="71">
        <f>E137/D137*100</f>
        <v>99.99999979043218</v>
      </c>
      <c r="G137" s="116">
        <v>22822604.19</v>
      </c>
      <c r="H137" s="71">
        <f>E137/G137*100</f>
        <v>83.63155826171298</v>
      </c>
      <c r="I137" s="116">
        <v>500000</v>
      </c>
      <c r="J137" s="116">
        <v>2865944.82</v>
      </c>
      <c r="K137" s="116">
        <v>3037228.25</v>
      </c>
      <c r="L137" s="71">
        <f>K137/J137*100</f>
        <v>105.97650829857919</v>
      </c>
      <c r="M137" s="116">
        <v>24610283.89</v>
      </c>
      <c r="N137" s="71">
        <f>K137/M137*100</f>
        <v>12.341297091798806</v>
      </c>
      <c r="O137" s="70">
        <f t="shared" si="36"/>
        <v>20260000</v>
      </c>
      <c r="P137" s="70">
        <f t="shared" si="37"/>
        <v>21952844.38</v>
      </c>
      <c r="Q137" s="84">
        <f t="shared" si="38"/>
        <v>22124127.77</v>
      </c>
      <c r="R137" s="71">
        <f t="shared" si="28"/>
        <v>100.78023324465437</v>
      </c>
      <c r="S137" s="84">
        <f t="shared" si="29"/>
        <v>47432888.08</v>
      </c>
      <c r="T137" s="71">
        <f t="shared" si="31"/>
        <v>46.64301219163714</v>
      </c>
      <c r="U137" s="43"/>
    </row>
    <row r="138" spans="1:21" s="44" customFormat="1" ht="378.75" customHeight="1">
      <c r="A138" s="176" t="s">
        <v>319</v>
      </c>
      <c r="B138" s="166" t="s">
        <v>320</v>
      </c>
      <c r="C138" s="116"/>
      <c r="D138" s="115"/>
      <c r="E138" s="115"/>
      <c r="F138" s="71"/>
      <c r="G138" s="116"/>
      <c r="H138" s="71"/>
      <c r="I138" s="116"/>
      <c r="J138" s="116"/>
      <c r="K138" s="116"/>
      <c r="L138" s="71"/>
      <c r="M138" s="116">
        <v>2956354.58</v>
      </c>
      <c r="N138" s="71"/>
      <c r="O138" s="70"/>
      <c r="P138" s="70"/>
      <c r="Q138" s="84"/>
      <c r="R138" s="71"/>
      <c r="S138" s="84"/>
      <c r="T138" s="71"/>
      <c r="U138" s="43"/>
    </row>
    <row r="139" spans="1:21" s="45" customFormat="1" ht="129">
      <c r="A139" s="103" t="s">
        <v>161</v>
      </c>
      <c r="B139" s="168" t="s">
        <v>200</v>
      </c>
      <c r="C139" s="116"/>
      <c r="D139" s="72"/>
      <c r="E139" s="115"/>
      <c r="F139" s="71"/>
      <c r="G139" s="116"/>
      <c r="H139" s="71"/>
      <c r="I139" s="116"/>
      <c r="J139" s="116">
        <v>1035500</v>
      </c>
      <c r="K139" s="116">
        <v>955000</v>
      </c>
      <c r="L139" s="71">
        <f>K139/J139*100</f>
        <v>92.22597778850796</v>
      </c>
      <c r="M139" s="70"/>
      <c r="N139" s="71"/>
      <c r="O139" s="70">
        <f t="shared" si="36"/>
        <v>0</v>
      </c>
      <c r="P139" s="70">
        <f t="shared" si="37"/>
        <v>1035500</v>
      </c>
      <c r="Q139" s="84">
        <f t="shared" si="38"/>
        <v>955000</v>
      </c>
      <c r="R139" s="71">
        <f t="shared" si="28"/>
        <v>92.22597778850796</v>
      </c>
      <c r="S139" s="84">
        <f t="shared" si="29"/>
        <v>0</v>
      </c>
      <c r="T139" s="71"/>
      <c r="U139" s="49"/>
    </row>
    <row r="140" spans="1:21" s="45" customFormat="1" ht="322.5">
      <c r="A140" s="103" t="s">
        <v>160</v>
      </c>
      <c r="B140" s="168" t="s">
        <v>268</v>
      </c>
      <c r="C140" s="116"/>
      <c r="D140" s="72"/>
      <c r="E140" s="115"/>
      <c r="F140" s="71"/>
      <c r="G140" s="116"/>
      <c r="H140" s="71"/>
      <c r="I140" s="116"/>
      <c r="J140" s="116">
        <v>474642</v>
      </c>
      <c r="K140" s="116">
        <v>474039.5</v>
      </c>
      <c r="L140" s="71">
        <f>K140/J140*100</f>
        <v>99.87306222373915</v>
      </c>
      <c r="M140" s="116">
        <v>903675.3</v>
      </c>
      <c r="N140" s="71">
        <f>K140/M140*100</f>
        <v>52.45683930942895</v>
      </c>
      <c r="O140" s="70">
        <f t="shared" si="36"/>
        <v>0</v>
      </c>
      <c r="P140" s="70">
        <f t="shared" si="37"/>
        <v>474642</v>
      </c>
      <c r="Q140" s="84">
        <f t="shared" si="38"/>
        <v>474039.5</v>
      </c>
      <c r="R140" s="71">
        <f t="shared" si="28"/>
        <v>99.87306222373915</v>
      </c>
      <c r="S140" s="84">
        <f t="shared" si="29"/>
        <v>903675.3</v>
      </c>
      <c r="T140" s="71">
        <f t="shared" si="31"/>
        <v>52.45683930942895</v>
      </c>
      <c r="U140" s="49"/>
    </row>
    <row r="141" spans="1:21" s="51" customFormat="1" ht="129">
      <c r="A141" s="103" t="s">
        <v>162</v>
      </c>
      <c r="B141" s="169" t="s">
        <v>201</v>
      </c>
      <c r="C141" s="116">
        <v>350000</v>
      </c>
      <c r="D141" s="115">
        <v>467662.86</v>
      </c>
      <c r="E141" s="115">
        <v>467647.86</v>
      </c>
      <c r="F141" s="71">
        <f>E141/D141*100</f>
        <v>99.99679256120531</v>
      </c>
      <c r="G141" s="116">
        <v>2316756.24</v>
      </c>
      <c r="H141" s="71">
        <f>E141/G141*100</f>
        <v>20.185458095496482</v>
      </c>
      <c r="I141" s="70"/>
      <c r="J141" s="70"/>
      <c r="K141" s="70"/>
      <c r="L141" s="71"/>
      <c r="M141" s="70"/>
      <c r="N141" s="71"/>
      <c r="O141" s="70">
        <f t="shared" si="36"/>
        <v>350000</v>
      </c>
      <c r="P141" s="70">
        <f t="shared" si="37"/>
        <v>467662.86</v>
      </c>
      <c r="Q141" s="84">
        <f t="shared" si="38"/>
        <v>467647.86</v>
      </c>
      <c r="R141" s="71">
        <f t="shared" si="28"/>
        <v>99.99679256120531</v>
      </c>
      <c r="S141" s="84">
        <f t="shared" si="29"/>
        <v>2316756.24</v>
      </c>
      <c r="T141" s="71">
        <f t="shared" si="31"/>
        <v>20.185458095496482</v>
      </c>
      <c r="U141" s="50"/>
    </row>
    <row r="142" spans="1:21" s="55" customFormat="1" ht="63.75">
      <c r="A142" s="118" t="s">
        <v>163</v>
      </c>
      <c r="B142" s="140" t="s">
        <v>164</v>
      </c>
      <c r="C142" s="70">
        <f>SUM(C143:C163)</f>
        <v>5322600</v>
      </c>
      <c r="D142" s="70">
        <f>SUM(D143:D163)</f>
        <v>10283714.06</v>
      </c>
      <c r="E142" s="70">
        <f>SUM(E143:E163)</f>
        <v>10268491.3</v>
      </c>
      <c r="F142" s="71">
        <f>E142/D142*100</f>
        <v>99.85197215800456</v>
      </c>
      <c r="G142" s="70">
        <f>SUM(G143:G163)</f>
        <v>2330798.5</v>
      </c>
      <c r="H142" s="71">
        <f>E142/G142*100</f>
        <v>440.55680059859316</v>
      </c>
      <c r="I142" s="70">
        <f>SUM(I143:I163)</f>
        <v>12700000</v>
      </c>
      <c r="J142" s="70">
        <f>SUM(J143:J163)</f>
        <v>52254454.75</v>
      </c>
      <c r="K142" s="70">
        <f>SUM(K143:K163)</f>
        <v>50613453.7</v>
      </c>
      <c r="L142" s="71">
        <f>K142/J142*100</f>
        <v>96.8595958797178</v>
      </c>
      <c r="M142" s="70">
        <f>SUM(M143:M163)</f>
        <v>29574504.35</v>
      </c>
      <c r="N142" s="71">
        <f>K142/M142*100</f>
        <v>171.13880625356956</v>
      </c>
      <c r="O142" s="70">
        <f t="shared" si="36"/>
        <v>18022600</v>
      </c>
      <c r="P142" s="70">
        <f t="shared" si="37"/>
        <v>62538168.81</v>
      </c>
      <c r="Q142" s="84">
        <f t="shared" si="38"/>
        <v>60881945</v>
      </c>
      <c r="R142" s="71">
        <f t="shared" si="28"/>
        <v>97.35165924823951</v>
      </c>
      <c r="S142" s="84">
        <f t="shared" si="29"/>
        <v>31905302.85</v>
      </c>
      <c r="T142" s="71">
        <f t="shared" si="31"/>
        <v>190.82077135023965</v>
      </c>
      <c r="U142" s="54"/>
    </row>
    <row r="143" spans="1:21" s="53" customFormat="1" ht="64.5">
      <c r="A143" s="104" t="s">
        <v>165</v>
      </c>
      <c r="B143" s="170" t="s">
        <v>166</v>
      </c>
      <c r="C143" s="116">
        <v>310000</v>
      </c>
      <c r="D143" s="115">
        <v>210331.02</v>
      </c>
      <c r="E143" s="116">
        <v>210327.21</v>
      </c>
      <c r="F143" s="71">
        <f>E143/D143*100</f>
        <v>99.99818856961755</v>
      </c>
      <c r="G143" s="116">
        <v>65877.68</v>
      </c>
      <c r="H143" s="71">
        <f>E143/G143*100</f>
        <v>319.269303351302</v>
      </c>
      <c r="I143" s="116"/>
      <c r="J143" s="116">
        <v>149000</v>
      </c>
      <c r="K143" s="116">
        <v>148565.87</v>
      </c>
      <c r="L143" s="71">
        <f>K143/J143*100</f>
        <v>99.70863758389261</v>
      </c>
      <c r="M143" s="116">
        <v>97770</v>
      </c>
      <c r="N143" s="71">
        <f>K143/M143*100</f>
        <v>151.95445433159455</v>
      </c>
      <c r="O143" s="70">
        <f t="shared" si="36"/>
        <v>310000</v>
      </c>
      <c r="P143" s="70">
        <f t="shared" si="37"/>
        <v>359331.02</v>
      </c>
      <c r="Q143" s="84">
        <f t="shared" si="38"/>
        <v>358893.07999999996</v>
      </c>
      <c r="R143" s="71">
        <f t="shared" si="28"/>
        <v>99.8781235196449</v>
      </c>
      <c r="S143" s="84">
        <f t="shared" si="29"/>
        <v>163647.68</v>
      </c>
      <c r="T143" s="71">
        <f t="shared" si="31"/>
        <v>219.3083824958594</v>
      </c>
      <c r="U143" s="52"/>
    </row>
    <row r="144" spans="1:21" s="53" customFormat="1" ht="129">
      <c r="A144" s="104">
        <v>7310</v>
      </c>
      <c r="B144" s="171" t="s">
        <v>202</v>
      </c>
      <c r="C144" s="116"/>
      <c r="D144" s="72"/>
      <c r="E144" s="116"/>
      <c r="F144" s="71"/>
      <c r="G144" s="116"/>
      <c r="H144" s="71"/>
      <c r="I144" s="116">
        <v>0</v>
      </c>
      <c r="J144" s="116">
        <v>1774875.2</v>
      </c>
      <c r="K144" s="116">
        <v>1594520.76</v>
      </c>
      <c r="L144" s="71">
        <f>K144/J144*100</f>
        <v>89.8384720232724</v>
      </c>
      <c r="M144" s="116">
        <v>1052406.24</v>
      </c>
      <c r="N144" s="71">
        <f>K144/M144*100</f>
        <v>151.51190665688185</v>
      </c>
      <c r="O144" s="70">
        <f t="shared" si="36"/>
        <v>0</v>
      </c>
      <c r="P144" s="70">
        <f t="shared" si="37"/>
        <v>1774875.2</v>
      </c>
      <c r="Q144" s="84">
        <f t="shared" si="38"/>
        <v>1594520.76</v>
      </c>
      <c r="R144" s="71">
        <f t="shared" si="28"/>
        <v>89.8384720232724</v>
      </c>
      <c r="S144" s="84">
        <f t="shared" si="29"/>
        <v>1052406.24</v>
      </c>
      <c r="T144" s="71">
        <f t="shared" si="31"/>
        <v>151.51190665688185</v>
      </c>
      <c r="U144" s="52"/>
    </row>
    <row r="145" spans="1:21" s="53" customFormat="1" ht="64.5">
      <c r="A145" s="104">
        <v>7321</v>
      </c>
      <c r="B145" s="171" t="s">
        <v>203</v>
      </c>
      <c r="C145" s="116"/>
      <c r="D145" s="72"/>
      <c r="E145" s="116"/>
      <c r="F145" s="71"/>
      <c r="G145" s="116"/>
      <c r="H145" s="71"/>
      <c r="I145" s="116">
        <v>1000000</v>
      </c>
      <c r="J145" s="116">
        <v>2594138</v>
      </c>
      <c r="K145" s="116">
        <v>2471669.24</v>
      </c>
      <c r="L145" s="71">
        <f>K145/J145*100</f>
        <v>95.27901908071198</v>
      </c>
      <c r="M145" s="116">
        <v>1706085.38</v>
      </c>
      <c r="N145" s="71">
        <f>K145/M145*100</f>
        <v>144.8737131784108</v>
      </c>
      <c r="O145" s="70">
        <f t="shared" si="36"/>
        <v>1000000</v>
      </c>
      <c r="P145" s="70">
        <f t="shared" si="37"/>
        <v>2594138</v>
      </c>
      <c r="Q145" s="84">
        <f t="shared" si="38"/>
        <v>2471669.24</v>
      </c>
      <c r="R145" s="71">
        <f t="shared" si="28"/>
        <v>95.27901908071198</v>
      </c>
      <c r="S145" s="84">
        <f t="shared" si="29"/>
        <v>1706085.38</v>
      </c>
      <c r="T145" s="71">
        <f t="shared" si="31"/>
        <v>144.8737131784108</v>
      </c>
      <c r="U145" s="52"/>
    </row>
    <row r="146" spans="1:21" s="53" customFormat="1" ht="64.5">
      <c r="A146" s="104">
        <v>7322</v>
      </c>
      <c r="B146" s="171" t="s">
        <v>204</v>
      </c>
      <c r="C146" s="116"/>
      <c r="D146" s="72"/>
      <c r="E146" s="116"/>
      <c r="F146" s="71"/>
      <c r="G146" s="116"/>
      <c r="H146" s="71"/>
      <c r="I146" s="116">
        <v>800000</v>
      </c>
      <c r="J146" s="116">
        <v>410949.4</v>
      </c>
      <c r="K146" s="116">
        <v>403148.45</v>
      </c>
      <c r="L146" s="71">
        <f>K146/J146*100</f>
        <v>98.10172493255861</v>
      </c>
      <c r="M146" s="116">
        <v>2040555.55</v>
      </c>
      <c r="N146" s="71">
        <f aca="true" t="shared" si="42" ref="N146:N158">K146/M146*100</f>
        <v>19.756798583601412</v>
      </c>
      <c r="O146" s="70">
        <f t="shared" si="36"/>
        <v>800000</v>
      </c>
      <c r="P146" s="70">
        <f t="shared" si="37"/>
        <v>410949.4</v>
      </c>
      <c r="Q146" s="84">
        <f t="shared" si="38"/>
        <v>403148.45</v>
      </c>
      <c r="R146" s="71">
        <f t="shared" si="28"/>
        <v>98.10172493255861</v>
      </c>
      <c r="S146" s="84">
        <f t="shared" si="29"/>
        <v>2040555.55</v>
      </c>
      <c r="T146" s="71">
        <f t="shared" si="31"/>
        <v>19.756798583601412</v>
      </c>
      <c r="U146" s="52"/>
    </row>
    <row r="147" spans="1:21" s="53" customFormat="1" ht="64.5">
      <c r="A147" s="104">
        <v>7323</v>
      </c>
      <c r="B147" s="171" t="s">
        <v>205</v>
      </c>
      <c r="C147" s="116"/>
      <c r="D147" s="72"/>
      <c r="E147" s="116"/>
      <c r="F147" s="71"/>
      <c r="G147" s="116"/>
      <c r="H147" s="71"/>
      <c r="I147" s="116"/>
      <c r="J147" s="116"/>
      <c r="K147" s="116"/>
      <c r="L147" s="71"/>
      <c r="M147" s="70"/>
      <c r="N147" s="71"/>
      <c r="O147" s="70">
        <f t="shared" si="36"/>
        <v>0</v>
      </c>
      <c r="P147" s="70">
        <f t="shared" si="37"/>
        <v>0</v>
      </c>
      <c r="Q147" s="84">
        <f t="shared" si="38"/>
        <v>0</v>
      </c>
      <c r="R147" s="71"/>
      <c r="S147" s="84">
        <f t="shared" si="29"/>
        <v>0</v>
      </c>
      <c r="T147" s="71"/>
      <c r="U147" s="52"/>
    </row>
    <row r="148" spans="1:21" s="53" customFormat="1" ht="64.5">
      <c r="A148" s="104">
        <v>7324</v>
      </c>
      <c r="B148" s="171" t="s">
        <v>206</v>
      </c>
      <c r="C148" s="116"/>
      <c r="D148" s="72"/>
      <c r="E148" s="116"/>
      <c r="F148" s="71"/>
      <c r="G148" s="116"/>
      <c r="H148" s="71"/>
      <c r="I148" s="116">
        <v>250000</v>
      </c>
      <c r="J148" s="116">
        <v>318950</v>
      </c>
      <c r="K148" s="116">
        <v>317788</v>
      </c>
      <c r="L148" s="71">
        <f aca="true" t="shared" si="43" ref="L148:L155">K148/J148*100</f>
        <v>99.63567957360088</v>
      </c>
      <c r="M148" s="116">
        <v>813180</v>
      </c>
      <c r="N148" s="71">
        <f t="shared" si="42"/>
        <v>39.079662559334956</v>
      </c>
      <c r="O148" s="70">
        <f t="shared" si="36"/>
        <v>250000</v>
      </c>
      <c r="P148" s="70">
        <f t="shared" si="37"/>
        <v>318950</v>
      </c>
      <c r="Q148" s="84">
        <f t="shared" si="38"/>
        <v>317788</v>
      </c>
      <c r="R148" s="71">
        <f t="shared" si="28"/>
        <v>99.63567957360088</v>
      </c>
      <c r="S148" s="84">
        <f t="shared" si="29"/>
        <v>813180</v>
      </c>
      <c r="T148" s="71">
        <f t="shared" si="31"/>
        <v>39.079662559334956</v>
      </c>
      <c r="U148" s="52"/>
    </row>
    <row r="149" spans="1:21" s="53" customFormat="1" ht="129">
      <c r="A149" s="104">
        <v>7325</v>
      </c>
      <c r="B149" s="171" t="s">
        <v>221</v>
      </c>
      <c r="C149" s="116"/>
      <c r="D149" s="72"/>
      <c r="E149" s="116"/>
      <c r="F149" s="71"/>
      <c r="G149" s="116"/>
      <c r="H149" s="71"/>
      <c r="I149" s="116">
        <v>50000</v>
      </c>
      <c r="J149" s="116">
        <v>1428495.6</v>
      </c>
      <c r="K149" s="116">
        <v>1428336.25</v>
      </c>
      <c r="L149" s="71">
        <f t="shared" si="43"/>
        <v>99.98884490788771</v>
      </c>
      <c r="M149" s="116">
        <v>219139.6</v>
      </c>
      <c r="N149" s="71">
        <f t="shared" si="42"/>
        <v>651.7928525925939</v>
      </c>
      <c r="O149" s="70">
        <f t="shared" si="36"/>
        <v>50000</v>
      </c>
      <c r="P149" s="70">
        <f t="shared" si="37"/>
        <v>1428495.6</v>
      </c>
      <c r="Q149" s="84">
        <f t="shared" si="38"/>
        <v>1428336.25</v>
      </c>
      <c r="R149" s="71">
        <f t="shared" si="28"/>
        <v>99.98884490788771</v>
      </c>
      <c r="S149" s="84">
        <f t="shared" si="29"/>
        <v>219139.6</v>
      </c>
      <c r="T149" s="71">
        <f t="shared" si="31"/>
        <v>651.7928525925939</v>
      </c>
      <c r="U149" s="52"/>
    </row>
    <row r="150" spans="1:21" s="53" customFormat="1" ht="64.5">
      <c r="A150" s="104">
        <v>7330</v>
      </c>
      <c r="B150" s="171" t="s">
        <v>269</v>
      </c>
      <c r="C150" s="116"/>
      <c r="D150" s="72"/>
      <c r="E150" s="116"/>
      <c r="F150" s="71"/>
      <c r="G150" s="116"/>
      <c r="H150" s="71"/>
      <c r="I150" s="116">
        <v>0</v>
      </c>
      <c r="J150" s="116">
        <v>1810327.77</v>
      </c>
      <c r="K150" s="116">
        <v>1571186.17</v>
      </c>
      <c r="L150" s="71">
        <f t="shared" si="43"/>
        <v>86.79014905681969</v>
      </c>
      <c r="M150" s="116">
        <v>4527808.52</v>
      </c>
      <c r="N150" s="71">
        <f t="shared" si="42"/>
        <v>34.70080863755254</v>
      </c>
      <c r="O150" s="70">
        <f t="shared" si="36"/>
        <v>0</v>
      </c>
      <c r="P150" s="70">
        <f t="shared" si="37"/>
        <v>1810327.77</v>
      </c>
      <c r="Q150" s="84">
        <f t="shared" si="38"/>
        <v>1571186.17</v>
      </c>
      <c r="R150" s="71">
        <f t="shared" si="28"/>
        <v>86.79014905681969</v>
      </c>
      <c r="S150" s="84">
        <f t="shared" si="29"/>
        <v>4527808.52</v>
      </c>
      <c r="T150" s="71">
        <f t="shared" si="31"/>
        <v>34.70080863755254</v>
      </c>
      <c r="U150" s="52"/>
    </row>
    <row r="151" spans="1:21" s="53" customFormat="1" ht="129">
      <c r="A151" s="104">
        <v>7340</v>
      </c>
      <c r="B151" s="171" t="s">
        <v>207</v>
      </c>
      <c r="C151" s="116"/>
      <c r="D151" s="72"/>
      <c r="E151" s="116"/>
      <c r="F151" s="71"/>
      <c r="G151" s="116"/>
      <c r="H151" s="71"/>
      <c r="I151" s="116"/>
      <c r="J151" s="116">
        <v>50000</v>
      </c>
      <c r="K151" s="116">
        <v>57245</v>
      </c>
      <c r="L151" s="71">
        <f t="shared" si="43"/>
        <v>114.49000000000001</v>
      </c>
      <c r="M151" s="116">
        <v>184622.25</v>
      </c>
      <c r="N151" s="71">
        <f t="shared" si="42"/>
        <v>31.00655527705897</v>
      </c>
      <c r="O151" s="70">
        <f t="shared" si="36"/>
        <v>0</v>
      </c>
      <c r="P151" s="70">
        <f t="shared" si="37"/>
        <v>50000</v>
      </c>
      <c r="Q151" s="84">
        <f t="shared" si="38"/>
        <v>57245</v>
      </c>
      <c r="R151" s="71">
        <f t="shared" si="28"/>
        <v>114.49000000000001</v>
      </c>
      <c r="S151" s="84">
        <f t="shared" si="29"/>
        <v>184622.25</v>
      </c>
      <c r="T151" s="71">
        <f t="shared" si="31"/>
        <v>31.00655527705897</v>
      </c>
      <c r="U151" s="52"/>
    </row>
    <row r="152" spans="1:21" s="53" customFormat="1" ht="129">
      <c r="A152" s="104">
        <v>7350</v>
      </c>
      <c r="B152" s="171" t="s">
        <v>234</v>
      </c>
      <c r="C152" s="116"/>
      <c r="D152" s="72"/>
      <c r="E152" s="116"/>
      <c r="F152" s="71"/>
      <c r="G152" s="116"/>
      <c r="H152" s="71"/>
      <c r="I152" s="116">
        <v>1300000</v>
      </c>
      <c r="J152" s="116">
        <v>559400</v>
      </c>
      <c r="K152" s="116">
        <v>558000</v>
      </c>
      <c r="L152" s="71">
        <f t="shared" si="43"/>
        <v>99.74973185555953</v>
      </c>
      <c r="M152" s="70">
        <v>98903</v>
      </c>
      <c r="N152" s="71">
        <f t="shared" si="42"/>
        <v>564.1891550306866</v>
      </c>
      <c r="O152" s="70">
        <f t="shared" si="36"/>
        <v>1300000</v>
      </c>
      <c r="P152" s="70">
        <f t="shared" si="37"/>
        <v>559400</v>
      </c>
      <c r="Q152" s="84">
        <f t="shared" si="38"/>
        <v>558000</v>
      </c>
      <c r="R152" s="71">
        <f t="shared" si="28"/>
        <v>99.74973185555953</v>
      </c>
      <c r="S152" s="84">
        <f t="shared" si="29"/>
        <v>98903</v>
      </c>
      <c r="T152" s="71">
        <f t="shared" si="31"/>
        <v>564.1891550306866</v>
      </c>
      <c r="U152" s="52"/>
    </row>
    <row r="153" spans="1:21" s="53" customFormat="1" ht="193.5">
      <c r="A153" s="104">
        <v>7361</v>
      </c>
      <c r="B153" s="172" t="s">
        <v>208</v>
      </c>
      <c r="C153" s="116"/>
      <c r="D153" s="72"/>
      <c r="E153" s="116"/>
      <c r="F153" s="71"/>
      <c r="G153" s="116"/>
      <c r="H153" s="71"/>
      <c r="I153" s="116">
        <v>6380000</v>
      </c>
      <c r="J153" s="116">
        <v>6234853.87</v>
      </c>
      <c r="K153" s="116">
        <v>5766796.94</v>
      </c>
      <c r="L153" s="71">
        <f t="shared" si="43"/>
        <v>92.49289654963478</v>
      </c>
      <c r="M153" s="116">
        <v>4833187.37</v>
      </c>
      <c r="N153" s="71">
        <f t="shared" si="42"/>
        <v>119.31664341827492</v>
      </c>
      <c r="O153" s="70">
        <f t="shared" si="36"/>
        <v>6380000</v>
      </c>
      <c r="P153" s="70">
        <f t="shared" si="37"/>
        <v>6234853.87</v>
      </c>
      <c r="Q153" s="84">
        <f t="shared" si="38"/>
        <v>5766796.94</v>
      </c>
      <c r="R153" s="71">
        <f t="shared" si="28"/>
        <v>92.49289654963478</v>
      </c>
      <c r="S153" s="84">
        <f t="shared" si="29"/>
        <v>4833187.37</v>
      </c>
      <c r="T153" s="71">
        <f t="shared" si="31"/>
        <v>119.31664341827492</v>
      </c>
      <c r="U153" s="52"/>
    </row>
    <row r="154" spans="1:21" s="53" customFormat="1" ht="193.5">
      <c r="A154" s="104">
        <v>7363</v>
      </c>
      <c r="B154" s="172" t="s">
        <v>270</v>
      </c>
      <c r="C154" s="116"/>
      <c r="D154" s="72"/>
      <c r="E154" s="116"/>
      <c r="F154" s="71"/>
      <c r="G154" s="116"/>
      <c r="H154" s="71"/>
      <c r="I154" s="116">
        <v>0</v>
      </c>
      <c r="J154" s="116">
        <v>3932753</v>
      </c>
      <c r="K154" s="116">
        <v>3388586.38</v>
      </c>
      <c r="L154" s="71">
        <f t="shared" si="43"/>
        <v>86.16321391147625</v>
      </c>
      <c r="M154" s="116">
        <v>3384039.28</v>
      </c>
      <c r="N154" s="71">
        <f t="shared" si="42"/>
        <v>100.13436900767888</v>
      </c>
      <c r="O154" s="70">
        <f t="shared" si="36"/>
        <v>0</v>
      </c>
      <c r="P154" s="70">
        <f t="shared" si="37"/>
        <v>3932753</v>
      </c>
      <c r="Q154" s="84">
        <f t="shared" si="38"/>
        <v>3388586.38</v>
      </c>
      <c r="R154" s="71">
        <f t="shared" si="28"/>
        <v>86.16321391147625</v>
      </c>
      <c r="S154" s="84">
        <f t="shared" si="29"/>
        <v>3384039.28</v>
      </c>
      <c r="T154" s="71">
        <f t="shared" si="31"/>
        <v>100.13436900767888</v>
      </c>
      <c r="U154" s="52"/>
    </row>
    <row r="155" spans="1:21" s="53" customFormat="1" ht="129">
      <c r="A155" s="104">
        <v>7368</v>
      </c>
      <c r="B155" s="172" t="s">
        <v>222</v>
      </c>
      <c r="C155" s="116"/>
      <c r="D155" s="72"/>
      <c r="E155" s="116"/>
      <c r="F155" s="71"/>
      <c r="G155" s="116"/>
      <c r="H155" s="71"/>
      <c r="I155" s="116"/>
      <c r="J155" s="116">
        <v>4715443</v>
      </c>
      <c r="K155" s="116">
        <v>4706276.13</v>
      </c>
      <c r="L155" s="71">
        <f t="shared" si="43"/>
        <v>99.80559896493287</v>
      </c>
      <c r="M155" s="116">
        <v>3888807.16</v>
      </c>
      <c r="N155" s="71">
        <f t="shared" si="42"/>
        <v>121.02107243600115</v>
      </c>
      <c r="O155" s="70">
        <f t="shared" si="36"/>
        <v>0</v>
      </c>
      <c r="P155" s="70">
        <f t="shared" si="37"/>
        <v>4715443</v>
      </c>
      <c r="Q155" s="84">
        <f t="shared" si="38"/>
        <v>4706276.13</v>
      </c>
      <c r="R155" s="71">
        <f t="shared" si="28"/>
        <v>99.80559896493287</v>
      </c>
      <c r="S155" s="84">
        <f t="shared" si="29"/>
        <v>3888807.16</v>
      </c>
      <c r="T155" s="71">
        <f t="shared" si="31"/>
        <v>121.02107243600115</v>
      </c>
      <c r="U155" s="52"/>
    </row>
    <row r="156" spans="1:21" s="53" customFormat="1" ht="129">
      <c r="A156" s="104">
        <v>7370</v>
      </c>
      <c r="B156" s="173" t="s">
        <v>167</v>
      </c>
      <c r="C156" s="116">
        <v>1000000</v>
      </c>
      <c r="D156" s="115">
        <v>1200000</v>
      </c>
      <c r="E156" s="116">
        <v>1200000</v>
      </c>
      <c r="F156" s="71">
        <f>E156/D156*100</f>
        <v>100</v>
      </c>
      <c r="G156" s="116">
        <v>942800</v>
      </c>
      <c r="H156" s="71">
        <f>E156/G156*100</f>
        <v>127.28044123886295</v>
      </c>
      <c r="I156" s="116"/>
      <c r="J156" s="116"/>
      <c r="K156" s="116"/>
      <c r="L156" s="71"/>
      <c r="M156" s="70"/>
      <c r="N156" s="71"/>
      <c r="O156" s="70">
        <f t="shared" si="36"/>
        <v>1000000</v>
      </c>
      <c r="P156" s="70">
        <f t="shared" si="37"/>
        <v>1200000</v>
      </c>
      <c r="Q156" s="84">
        <f t="shared" si="38"/>
        <v>1200000</v>
      </c>
      <c r="R156" s="71">
        <f t="shared" si="28"/>
        <v>100</v>
      </c>
      <c r="S156" s="84">
        <f t="shared" si="29"/>
        <v>942800</v>
      </c>
      <c r="T156" s="71">
        <f t="shared" si="31"/>
        <v>127.28044123886295</v>
      </c>
      <c r="U156" s="52"/>
    </row>
    <row r="157" spans="1:21" s="53" customFormat="1" ht="193.5">
      <c r="A157" s="104">
        <v>7461</v>
      </c>
      <c r="B157" s="173" t="s">
        <v>271</v>
      </c>
      <c r="C157" s="116">
        <v>2485300</v>
      </c>
      <c r="D157" s="115">
        <v>6970149.04</v>
      </c>
      <c r="E157" s="116">
        <v>6963149.04</v>
      </c>
      <c r="F157" s="71">
        <f>E157/D157*100</f>
        <v>99.89957173139587</v>
      </c>
      <c r="G157" s="116"/>
      <c r="H157" s="71"/>
      <c r="I157" s="116">
        <v>2920000</v>
      </c>
      <c r="J157" s="116">
        <v>6689241.27</v>
      </c>
      <c r="K157" s="116">
        <v>6681025.55</v>
      </c>
      <c r="L157" s="71">
        <f>K157/J157*100</f>
        <v>99.87718009160702</v>
      </c>
      <c r="M157" s="70"/>
      <c r="N157" s="71"/>
      <c r="O157" s="70">
        <f t="shared" si="36"/>
        <v>5405300</v>
      </c>
      <c r="P157" s="70">
        <f t="shared" si="37"/>
        <v>13659390.309999999</v>
      </c>
      <c r="Q157" s="84">
        <f t="shared" si="38"/>
        <v>13644174.59</v>
      </c>
      <c r="R157" s="71">
        <f t="shared" si="28"/>
        <v>99.8886061555115</v>
      </c>
      <c r="S157" s="84">
        <f t="shared" si="29"/>
        <v>0</v>
      </c>
      <c r="T157" s="71"/>
      <c r="U157" s="52"/>
    </row>
    <row r="158" spans="1:21" s="53" customFormat="1" ht="225.75" customHeight="1">
      <c r="A158" s="104">
        <v>7463</v>
      </c>
      <c r="B158" s="173" t="s">
        <v>303</v>
      </c>
      <c r="C158" s="116"/>
      <c r="D158" s="115"/>
      <c r="E158" s="116"/>
      <c r="F158" s="71"/>
      <c r="G158" s="116"/>
      <c r="H158" s="71"/>
      <c r="I158" s="116"/>
      <c r="J158" s="116">
        <v>5230000</v>
      </c>
      <c r="K158" s="116">
        <v>5174281.32</v>
      </c>
      <c r="L158" s="71">
        <f>K158/J158*100</f>
        <v>98.93463326959846</v>
      </c>
      <c r="M158" s="70">
        <v>2000000</v>
      </c>
      <c r="N158" s="71">
        <f t="shared" si="42"/>
        <v>258.714066</v>
      </c>
      <c r="O158" s="70"/>
      <c r="P158" s="70"/>
      <c r="Q158" s="84"/>
      <c r="R158" s="71"/>
      <c r="S158" s="84"/>
      <c r="T158" s="71"/>
      <c r="U158" s="52"/>
    </row>
    <row r="159" spans="1:21" s="53" customFormat="1" ht="64.5">
      <c r="A159" s="104">
        <v>7622</v>
      </c>
      <c r="B159" s="173" t="s">
        <v>168</v>
      </c>
      <c r="C159" s="116">
        <v>800000</v>
      </c>
      <c r="D159" s="115">
        <v>1181000</v>
      </c>
      <c r="E159" s="116">
        <v>1179750.22</v>
      </c>
      <c r="F159" s="71">
        <f>E159/D159*100</f>
        <v>99.89417612193057</v>
      </c>
      <c r="G159" s="116">
        <v>831306.34</v>
      </c>
      <c r="H159" s="71">
        <f>E159/G159*100</f>
        <v>141.91521984543027</v>
      </c>
      <c r="I159" s="116"/>
      <c r="J159" s="116"/>
      <c r="K159" s="116"/>
      <c r="L159" s="71"/>
      <c r="M159" s="116"/>
      <c r="N159" s="71"/>
      <c r="O159" s="70">
        <f aca="true" t="shared" si="44" ref="O159:O178">C159+I159</f>
        <v>800000</v>
      </c>
      <c r="P159" s="70">
        <f aca="true" t="shared" si="45" ref="P159:P178">D159+J159</f>
        <v>1181000</v>
      </c>
      <c r="Q159" s="84">
        <f aca="true" t="shared" si="46" ref="Q159:Q178">E159+K159</f>
        <v>1179750.22</v>
      </c>
      <c r="R159" s="71">
        <f t="shared" si="28"/>
        <v>99.89417612193057</v>
      </c>
      <c r="S159" s="84">
        <f t="shared" si="29"/>
        <v>831306.34</v>
      </c>
      <c r="T159" s="71">
        <f t="shared" si="31"/>
        <v>141.91521984543027</v>
      </c>
      <c r="U159" s="52"/>
    </row>
    <row r="160" spans="1:21" s="53" customFormat="1" ht="64.5">
      <c r="A160" s="103" t="s">
        <v>169</v>
      </c>
      <c r="B160" s="173" t="s">
        <v>170</v>
      </c>
      <c r="C160" s="116">
        <v>400000</v>
      </c>
      <c r="D160" s="115">
        <v>400000</v>
      </c>
      <c r="E160" s="116">
        <v>398395.63</v>
      </c>
      <c r="F160" s="71">
        <f>E160/D160*100</f>
        <v>99.5989075</v>
      </c>
      <c r="G160" s="116">
        <v>299239.58</v>
      </c>
      <c r="H160" s="71">
        <f>E160/G160*100</f>
        <v>133.13600760968853</v>
      </c>
      <c r="I160" s="116"/>
      <c r="J160" s="116"/>
      <c r="K160" s="116"/>
      <c r="L160" s="71"/>
      <c r="M160" s="70"/>
      <c r="N160" s="71"/>
      <c r="O160" s="70">
        <f t="shared" si="44"/>
        <v>400000</v>
      </c>
      <c r="P160" s="70">
        <f t="shared" si="45"/>
        <v>400000</v>
      </c>
      <c r="Q160" s="84">
        <f t="shared" si="46"/>
        <v>398395.63</v>
      </c>
      <c r="R160" s="71">
        <f t="shared" si="28"/>
        <v>99.5989075</v>
      </c>
      <c r="S160" s="84">
        <f t="shared" si="29"/>
        <v>299239.58</v>
      </c>
      <c r="T160" s="71">
        <f t="shared" si="31"/>
        <v>133.13600760968853</v>
      </c>
      <c r="U160" s="52"/>
    </row>
    <row r="161" spans="1:21" s="53" customFormat="1" ht="129">
      <c r="A161" s="103" t="s">
        <v>175</v>
      </c>
      <c r="B161" s="174" t="s">
        <v>209</v>
      </c>
      <c r="C161" s="116"/>
      <c r="D161" s="115"/>
      <c r="E161" s="116"/>
      <c r="F161" s="71"/>
      <c r="G161" s="116"/>
      <c r="H161" s="71"/>
      <c r="I161" s="116">
        <v>0</v>
      </c>
      <c r="J161" s="116">
        <v>16356027.64</v>
      </c>
      <c r="K161" s="116">
        <v>16346027.64</v>
      </c>
      <c r="L161" s="71">
        <f>K161/J161*100</f>
        <v>99.93886046037521</v>
      </c>
      <c r="M161" s="116">
        <v>4728000</v>
      </c>
      <c r="N161" s="71">
        <f>K161/M161*100</f>
        <v>345.7281649746193</v>
      </c>
      <c r="O161" s="70">
        <f t="shared" si="44"/>
        <v>0</v>
      </c>
      <c r="P161" s="70">
        <f t="shared" si="45"/>
        <v>16356027.64</v>
      </c>
      <c r="Q161" s="84">
        <f t="shared" si="46"/>
        <v>16346027.64</v>
      </c>
      <c r="R161" s="71">
        <f t="shared" si="28"/>
        <v>99.93886046037521</v>
      </c>
      <c r="S161" s="84">
        <f t="shared" si="29"/>
        <v>4728000</v>
      </c>
      <c r="T161" s="71">
        <f t="shared" si="31"/>
        <v>345.7281649746193</v>
      </c>
      <c r="U161" s="52"/>
    </row>
    <row r="162" spans="1:21" s="53" customFormat="1" ht="129">
      <c r="A162" s="103" t="s">
        <v>171</v>
      </c>
      <c r="B162" s="175" t="s">
        <v>172</v>
      </c>
      <c r="C162" s="116">
        <v>38300</v>
      </c>
      <c r="D162" s="115">
        <v>64200</v>
      </c>
      <c r="E162" s="116">
        <v>63835.2</v>
      </c>
      <c r="F162" s="71"/>
      <c r="G162" s="116">
        <v>38187.5</v>
      </c>
      <c r="H162" s="71">
        <f>E162/G162*100</f>
        <v>167.16255319148937</v>
      </c>
      <c r="I162" s="116"/>
      <c r="J162" s="116"/>
      <c r="K162" s="116"/>
      <c r="L162" s="71"/>
      <c r="M162" s="70"/>
      <c r="N162" s="71"/>
      <c r="O162" s="70">
        <f t="shared" si="44"/>
        <v>38300</v>
      </c>
      <c r="P162" s="70">
        <f t="shared" si="45"/>
        <v>64200</v>
      </c>
      <c r="Q162" s="84">
        <f t="shared" si="46"/>
        <v>63835.2</v>
      </c>
      <c r="R162" s="71">
        <f t="shared" si="28"/>
        <v>99.43177570093458</v>
      </c>
      <c r="S162" s="84">
        <f t="shared" si="29"/>
        <v>38187.5</v>
      </c>
      <c r="T162" s="71">
        <f t="shared" si="31"/>
        <v>167.16255319148937</v>
      </c>
      <c r="U162" s="52"/>
    </row>
    <row r="163" spans="1:21" s="53" customFormat="1" ht="64.5">
      <c r="A163" s="103" t="s">
        <v>173</v>
      </c>
      <c r="B163" s="175" t="s">
        <v>174</v>
      </c>
      <c r="C163" s="116">
        <v>289000</v>
      </c>
      <c r="D163" s="115">
        <v>258034</v>
      </c>
      <c r="E163" s="116">
        <v>253034</v>
      </c>
      <c r="F163" s="71">
        <f>E163/D163*100</f>
        <v>98.0622708635296</v>
      </c>
      <c r="G163" s="116">
        <v>153387.4</v>
      </c>
      <c r="H163" s="71">
        <f>E163/G163*100</f>
        <v>164.96400616999833</v>
      </c>
      <c r="I163" s="116"/>
      <c r="J163" s="116"/>
      <c r="K163" s="116"/>
      <c r="L163" s="71"/>
      <c r="M163" s="70"/>
      <c r="N163" s="71"/>
      <c r="O163" s="70">
        <f t="shared" si="44"/>
        <v>289000</v>
      </c>
      <c r="P163" s="70">
        <f t="shared" si="45"/>
        <v>258034</v>
      </c>
      <c r="Q163" s="84">
        <f t="shared" si="46"/>
        <v>253034</v>
      </c>
      <c r="R163" s="71">
        <f t="shared" si="28"/>
        <v>98.0622708635296</v>
      </c>
      <c r="S163" s="84">
        <f t="shared" si="29"/>
        <v>153387.4</v>
      </c>
      <c r="T163" s="71">
        <f t="shared" si="31"/>
        <v>164.96400616999833</v>
      </c>
      <c r="U163" s="52"/>
    </row>
    <row r="164" spans="1:21" s="57" customFormat="1" ht="63.75">
      <c r="A164" s="106" t="s">
        <v>120</v>
      </c>
      <c r="B164" s="141" t="s">
        <v>176</v>
      </c>
      <c r="C164" s="70">
        <f>C165+C166+C167+C168+C169+C172+C170+C171</f>
        <v>3100000</v>
      </c>
      <c r="D164" s="70">
        <f>D165+D166+D167+D168+D169+D172+D170+D171</f>
        <v>2720000</v>
      </c>
      <c r="E164" s="70">
        <f>E165+E166+E167+E168+E169+E172+E170+E171</f>
        <v>2719772.36</v>
      </c>
      <c r="F164" s="71">
        <f>E164/D164*100</f>
        <v>99.99163088235294</v>
      </c>
      <c r="G164" s="70">
        <f>G165+G166+G167+G168+G169+G172+G170+G171+G173+G174+G175+G176</f>
        <v>2081411.38</v>
      </c>
      <c r="H164" s="71">
        <f>E164/G164*100</f>
        <v>130.66962091847506</v>
      </c>
      <c r="I164" s="70">
        <f>I165+I166+I167+I168+I169+I172+I170+I171</f>
        <v>90000</v>
      </c>
      <c r="J164" s="70">
        <f>J165+J166+J167+J168+J169+J172+J170+J171</f>
        <v>2544000</v>
      </c>
      <c r="K164" s="70">
        <f>K165+K166+K167+K168+K169+K172+K170+K171</f>
        <v>1944670.18</v>
      </c>
      <c r="L164" s="71">
        <f>K164/J164*100</f>
        <v>76.44143789308175</v>
      </c>
      <c r="M164" s="70">
        <f>M165+M166+M167+M168+M169+M172+M170+M171</f>
        <v>568257.9</v>
      </c>
      <c r="N164" s="71">
        <f>K164/M164*100</f>
        <v>342.2161275716536</v>
      </c>
      <c r="O164" s="70">
        <f t="shared" si="44"/>
        <v>3190000</v>
      </c>
      <c r="P164" s="70">
        <f t="shared" si="45"/>
        <v>5264000</v>
      </c>
      <c r="Q164" s="84">
        <f t="shared" si="46"/>
        <v>4664442.54</v>
      </c>
      <c r="R164" s="71">
        <f t="shared" si="28"/>
        <v>88.6102306231003</v>
      </c>
      <c r="S164" s="84">
        <f t="shared" si="29"/>
        <v>2649669.28</v>
      </c>
      <c r="T164" s="71">
        <f t="shared" si="31"/>
        <v>176.03866924856376</v>
      </c>
      <c r="U164" s="56"/>
    </row>
    <row r="165" spans="1:21" s="53" customFormat="1" ht="129">
      <c r="A165" s="105" t="s">
        <v>177</v>
      </c>
      <c r="B165" s="142" t="s">
        <v>178</v>
      </c>
      <c r="C165" s="116">
        <v>200000</v>
      </c>
      <c r="D165" s="115">
        <v>220000</v>
      </c>
      <c r="E165" s="116">
        <v>219800.69</v>
      </c>
      <c r="F165" s="71">
        <f>E165/D165*100</f>
        <v>99.90940454545455</v>
      </c>
      <c r="G165" s="116">
        <v>186531</v>
      </c>
      <c r="H165" s="71">
        <f>E165/G165*100</f>
        <v>117.83601117240565</v>
      </c>
      <c r="I165" s="116"/>
      <c r="J165" s="116"/>
      <c r="K165" s="116"/>
      <c r="L165" s="71"/>
      <c r="M165" s="70"/>
      <c r="N165" s="71"/>
      <c r="O165" s="70">
        <f t="shared" si="44"/>
        <v>200000</v>
      </c>
      <c r="P165" s="70">
        <f t="shared" si="45"/>
        <v>220000</v>
      </c>
      <c r="Q165" s="84">
        <f t="shared" si="46"/>
        <v>219800.69</v>
      </c>
      <c r="R165" s="71">
        <f t="shared" si="28"/>
        <v>99.90940454545455</v>
      </c>
      <c r="S165" s="84">
        <f t="shared" si="29"/>
        <v>186531</v>
      </c>
      <c r="T165" s="71">
        <f t="shared" si="31"/>
        <v>117.83601117240565</v>
      </c>
      <c r="U165" s="52"/>
    </row>
    <row r="166" spans="1:21" s="42" customFormat="1" ht="129">
      <c r="A166" s="105" t="s">
        <v>179</v>
      </c>
      <c r="B166" s="142" t="s">
        <v>180</v>
      </c>
      <c r="C166" s="115">
        <v>2400000</v>
      </c>
      <c r="D166" s="115">
        <v>2500000</v>
      </c>
      <c r="E166" s="115">
        <v>2499971.67</v>
      </c>
      <c r="F166" s="71">
        <f>E166/D166*100</f>
        <v>99.9988668</v>
      </c>
      <c r="G166" s="116">
        <v>1894880.38</v>
      </c>
      <c r="H166" s="71">
        <f>E166/G166*100</f>
        <v>131.932954522438</v>
      </c>
      <c r="I166" s="115"/>
      <c r="J166" s="115"/>
      <c r="K166" s="115"/>
      <c r="L166" s="71"/>
      <c r="M166" s="70"/>
      <c r="N166" s="71"/>
      <c r="O166" s="70">
        <f t="shared" si="44"/>
        <v>2400000</v>
      </c>
      <c r="P166" s="70">
        <f t="shared" si="45"/>
        <v>2500000</v>
      </c>
      <c r="Q166" s="84">
        <f t="shared" si="46"/>
        <v>2499971.67</v>
      </c>
      <c r="R166" s="71">
        <f t="shared" si="28"/>
        <v>99.9988668</v>
      </c>
      <c r="S166" s="84">
        <f t="shared" si="29"/>
        <v>1894880.38</v>
      </c>
      <c r="T166" s="71">
        <f t="shared" si="31"/>
        <v>131.932954522438</v>
      </c>
      <c r="U166" s="41"/>
    </row>
    <row r="167" spans="1:21" s="42" customFormat="1" ht="64.5">
      <c r="A167" s="105">
        <v>8312</v>
      </c>
      <c r="B167" s="143" t="s">
        <v>210</v>
      </c>
      <c r="C167" s="115"/>
      <c r="D167" s="115"/>
      <c r="E167" s="115"/>
      <c r="F167" s="71"/>
      <c r="G167" s="116"/>
      <c r="H167" s="71"/>
      <c r="I167" s="115">
        <v>90000</v>
      </c>
      <c r="J167" s="115">
        <v>0</v>
      </c>
      <c r="K167" s="115">
        <v>0</v>
      </c>
      <c r="L167" s="71"/>
      <c r="M167" s="70"/>
      <c r="N167" s="71"/>
      <c r="O167" s="70">
        <f t="shared" si="44"/>
        <v>90000</v>
      </c>
      <c r="P167" s="70">
        <f t="shared" si="45"/>
        <v>0</v>
      </c>
      <c r="Q167" s="84">
        <f t="shared" si="46"/>
        <v>0</v>
      </c>
      <c r="R167" s="71"/>
      <c r="S167" s="84">
        <f t="shared" si="29"/>
        <v>0</v>
      </c>
      <c r="T167" s="71"/>
      <c r="U167" s="41"/>
    </row>
    <row r="168" spans="1:21" s="42" customFormat="1" ht="64.5">
      <c r="A168" s="105">
        <v>8340</v>
      </c>
      <c r="B168" s="143" t="s">
        <v>223</v>
      </c>
      <c r="C168" s="115"/>
      <c r="D168" s="115"/>
      <c r="E168" s="115"/>
      <c r="F168" s="71"/>
      <c r="G168" s="116"/>
      <c r="H168" s="71"/>
      <c r="I168" s="115">
        <v>0</v>
      </c>
      <c r="J168" s="115">
        <v>2544000</v>
      </c>
      <c r="K168" s="115">
        <v>1974020.18</v>
      </c>
      <c r="L168" s="71">
        <f>K168/J168*100</f>
        <v>77.59513286163522</v>
      </c>
      <c r="M168" s="84">
        <v>568257.9</v>
      </c>
      <c r="N168" s="71">
        <f>K168/M168*100</f>
        <v>347.38103596975947</v>
      </c>
      <c r="O168" s="70">
        <f t="shared" si="44"/>
        <v>0</v>
      </c>
      <c r="P168" s="70">
        <f t="shared" si="45"/>
        <v>2544000</v>
      </c>
      <c r="Q168" s="84">
        <f t="shared" si="46"/>
        <v>1974020.18</v>
      </c>
      <c r="R168" s="71">
        <f t="shared" si="28"/>
        <v>77.59513286163522</v>
      </c>
      <c r="S168" s="84">
        <f t="shared" si="29"/>
        <v>568257.9</v>
      </c>
      <c r="T168" s="71">
        <f>Q168/S168*100</f>
        <v>347.38103596975947</v>
      </c>
      <c r="U168" s="41"/>
    </row>
    <row r="169" spans="1:21" s="44" customFormat="1" ht="63.75">
      <c r="A169" s="106" t="s">
        <v>181</v>
      </c>
      <c r="B169" s="141" t="s">
        <v>60</v>
      </c>
      <c r="C169" s="115">
        <v>500000</v>
      </c>
      <c r="D169" s="115">
        <v>0</v>
      </c>
      <c r="E169" s="115">
        <v>0</v>
      </c>
      <c r="F169" s="71"/>
      <c r="G169" s="116"/>
      <c r="H169" s="71"/>
      <c r="I169" s="116"/>
      <c r="J169" s="116"/>
      <c r="K169" s="116"/>
      <c r="L169" s="71"/>
      <c r="M169" s="70"/>
      <c r="N169" s="71"/>
      <c r="O169" s="70">
        <f t="shared" si="44"/>
        <v>500000</v>
      </c>
      <c r="P169" s="70">
        <f t="shared" si="45"/>
        <v>0</v>
      </c>
      <c r="Q169" s="84">
        <f t="shared" si="46"/>
        <v>0</v>
      </c>
      <c r="R169" s="71"/>
      <c r="S169" s="84">
        <f t="shared" si="29"/>
        <v>0</v>
      </c>
      <c r="T169" s="71"/>
      <c r="U169" s="43"/>
    </row>
    <row r="170" spans="1:21" s="44" customFormat="1" ht="193.5">
      <c r="A170" s="107" t="s">
        <v>215</v>
      </c>
      <c r="B170" s="144" t="s">
        <v>272</v>
      </c>
      <c r="C170" s="115"/>
      <c r="D170" s="115"/>
      <c r="E170" s="115"/>
      <c r="F170" s="71"/>
      <c r="G170" s="116"/>
      <c r="H170" s="71"/>
      <c r="I170" s="116">
        <v>30000</v>
      </c>
      <c r="J170" s="116">
        <v>30000</v>
      </c>
      <c r="K170" s="116"/>
      <c r="L170" s="71"/>
      <c r="M170" s="70"/>
      <c r="N170" s="71"/>
      <c r="O170" s="70">
        <f t="shared" si="44"/>
        <v>30000</v>
      </c>
      <c r="P170" s="70">
        <f t="shared" si="45"/>
        <v>30000</v>
      </c>
      <c r="Q170" s="84">
        <f t="shared" si="46"/>
        <v>0</v>
      </c>
      <c r="R170" s="71"/>
      <c r="S170" s="84">
        <f aca="true" t="shared" si="47" ref="S170:S183">G170+M170</f>
        <v>0</v>
      </c>
      <c r="T170" s="71"/>
      <c r="U170" s="43"/>
    </row>
    <row r="171" spans="1:21" s="44" customFormat="1" ht="193.5">
      <c r="A171" s="107" t="s">
        <v>214</v>
      </c>
      <c r="B171" s="144" t="s">
        <v>273</v>
      </c>
      <c r="C171" s="119"/>
      <c r="D171" s="115"/>
      <c r="E171" s="119"/>
      <c r="F171" s="71"/>
      <c r="G171" s="116"/>
      <c r="H171" s="71"/>
      <c r="I171" s="116">
        <v>-30000</v>
      </c>
      <c r="J171" s="116">
        <v>-30000</v>
      </c>
      <c r="K171" s="116">
        <v>-29350</v>
      </c>
      <c r="L171" s="71"/>
      <c r="M171" s="116"/>
      <c r="N171" s="71"/>
      <c r="O171" s="70">
        <f t="shared" si="44"/>
        <v>-30000</v>
      </c>
      <c r="P171" s="70">
        <f t="shared" si="45"/>
        <v>-30000</v>
      </c>
      <c r="Q171" s="84">
        <f t="shared" si="46"/>
        <v>-29350</v>
      </c>
      <c r="R171" s="71">
        <f>Q171/P171*100</f>
        <v>97.83333333333334</v>
      </c>
      <c r="S171" s="84">
        <f t="shared" si="47"/>
        <v>0</v>
      </c>
      <c r="T171" s="71"/>
      <c r="U171" s="43"/>
    </row>
    <row r="172" spans="1:21" s="44" customFormat="1" ht="129">
      <c r="A172" s="108">
        <v>8860</v>
      </c>
      <c r="B172" s="145" t="s">
        <v>237</v>
      </c>
      <c r="C172" s="72"/>
      <c r="D172" s="72"/>
      <c r="E172" s="72"/>
      <c r="F172" s="71"/>
      <c r="G172" s="116"/>
      <c r="H172" s="71"/>
      <c r="I172" s="72"/>
      <c r="J172" s="72"/>
      <c r="K172" s="72"/>
      <c r="L172" s="71"/>
      <c r="M172" s="70"/>
      <c r="N172" s="71"/>
      <c r="O172" s="70">
        <f t="shared" si="44"/>
        <v>0</v>
      </c>
      <c r="P172" s="70">
        <f t="shared" si="45"/>
        <v>0</v>
      </c>
      <c r="Q172" s="84">
        <f t="shared" si="46"/>
        <v>0</v>
      </c>
      <c r="R172" s="71"/>
      <c r="S172" s="84">
        <f t="shared" si="47"/>
        <v>0</v>
      </c>
      <c r="T172" s="71"/>
      <c r="U172" s="43"/>
    </row>
    <row r="173" spans="1:21" s="44" customFormat="1" ht="129">
      <c r="A173" s="109">
        <v>8861</v>
      </c>
      <c r="B173" s="146" t="s">
        <v>274</v>
      </c>
      <c r="C173" s="115"/>
      <c r="D173" s="115"/>
      <c r="E173" s="115"/>
      <c r="F173" s="71"/>
      <c r="G173" s="116"/>
      <c r="H173" s="71"/>
      <c r="I173" s="116"/>
      <c r="J173" s="116"/>
      <c r="K173" s="116"/>
      <c r="L173" s="71"/>
      <c r="M173" s="70"/>
      <c r="N173" s="71"/>
      <c r="O173" s="70">
        <f t="shared" si="44"/>
        <v>0</v>
      </c>
      <c r="P173" s="70">
        <f t="shared" si="45"/>
        <v>0</v>
      </c>
      <c r="Q173" s="84">
        <f t="shared" si="46"/>
        <v>0</v>
      </c>
      <c r="R173" s="71"/>
      <c r="S173" s="84">
        <f t="shared" si="47"/>
        <v>0</v>
      </c>
      <c r="T173" s="71"/>
      <c r="U173" s="43"/>
    </row>
    <row r="174" spans="1:21" s="44" customFormat="1" ht="129">
      <c r="A174" s="110">
        <v>8862</v>
      </c>
      <c r="B174" s="147" t="s">
        <v>275</v>
      </c>
      <c r="C174" s="119"/>
      <c r="D174" s="115"/>
      <c r="E174" s="119"/>
      <c r="F174" s="71"/>
      <c r="G174" s="116"/>
      <c r="H174" s="71"/>
      <c r="I174" s="116"/>
      <c r="J174" s="116"/>
      <c r="K174" s="116"/>
      <c r="L174" s="71"/>
      <c r="M174" s="70"/>
      <c r="N174" s="71"/>
      <c r="O174" s="70">
        <f t="shared" si="44"/>
        <v>0</v>
      </c>
      <c r="P174" s="70">
        <f t="shared" si="45"/>
        <v>0</v>
      </c>
      <c r="Q174" s="84">
        <f t="shared" si="46"/>
        <v>0</v>
      </c>
      <c r="R174" s="71"/>
      <c r="S174" s="84">
        <f t="shared" si="47"/>
        <v>0</v>
      </c>
      <c r="T174" s="71"/>
      <c r="U174" s="43"/>
    </row>
    <row r="175" spans="1:21" s="44" customFormat="1" ht="193.5">
      <c r="A175" s="107" t="s">
        <v>216</v>
      </c>
      <c r="B175" s="144" t="s">
        <v>276</v>
      </c>
      <c r="C175" s="119"/>
      <c r="D175" s="115"/>
      <c r="E175" s="119"/>
      <c r="F175" s="71"/>
      <c r="G175" s="116"/>
      <c r="H175" s="71"/>
      <c r="I175" s="116"/>
      <c r="J175" s="116"/>
      <c r="K175" s="116"/>
      <c r="L175" s="71"/>
      <c r="M175" s="70"/>
      <c r="N175" s="71"/>
      <c r="O175" s="70">
        <f t="shared" si="44"/>
        <v>0</v>
      </c>
      <c r="P175" s="70">
        <f t="shared" si="45"/>
        <v>0</v>
      </c>
      <c r="Q175" s="84">
        <f t="shared" si="46"/>
        <v>0</v>
      </c>
      <c r="R175" s="71"/>
      <c r="S175" s="84">
        <f t="shared" si="47"/>
        <v>0</v>
      </c>
      <c r="T175" s="71"/>
      <c r="U175" s="43"/>
    </row>
    <row r="176" spans="1:21" s="44" customFormat="1" ht="193.5">
      <c r="A176" s="107" t="s">
        <v>217</v>
      </c>
      <c r="B176" s="144" t="s">
        <v>218</v>
      </c>
      <c r="C176" s="119"/>
      <c r="D176" s="115"/>
      <c r="E176" s="119"/>
      <c r="F176" s="71"/>
      <c r="G176" s="116"/>
      <c r="H176" s="71"/>
      <c r="I176" s="116"/>
      <c r="J176" s="116"/>
      <c r="K176" s="116"/>
      <c r="L176" s="71"/>
      <c r="M176" s="70"/>
      <c r="N176" s="71"/>
      <c r="O176" s="70">
        <f t="shared" si="44"/>
        <v>0</v>
      </c>
      <c r="P176" s="70">
        <f t="shared" si="45"/>
        <v>0</v>
      </c>
      <c r="Q176" s="84">
        <f t="shared" si="46"/>
        <v>0</v>
      </c>
      <c r="R176" s="71"/>
      <c r="S176" s="84">
        <f t="shared" si="47"/>
        <v>0</v>
      </c>
      <c r="T176" s="71"/>
      <c r="U176" s="43"/>
    </row>
    <row r="177" spans="1:21" s="42" customFormat="1" ht="63.75">
      <c r="A177" s="120" t="s">
        <v>182</v>
      </c>
      <c r="B177" s="148" t="s">
        <v>183</v>
      </c>
      <c r="C177" s="72">
        <f>SUM(C178:C183)</f>
        <v>0</v>
      </c>
      <c r="D177" s="72">
        <f>SUM(D178:D183)</f>
        <v>4973472</v>
      </c>
      <c r="E177" s="72">
        <f>SUM(E178:E183)</f>
        <v>4634719.63</v>
      </c>
      <c r="F177" s="71">
        <f>E177/D177*100</f>
        <v>93.18881517780737</v>
      </c>
      <c r="G177" s="72">
        <f>SUM(G178:G183)</f>
        <v>1761503</v>
      </c>
      <c r="H177" s="71">
        <f>E177/G177*100</f>
        <v>263.1116512432849</v>
      </c>
      <c r="I177" s="72"/>
      <c r="J177" s="72">
        <f>SUM(J178:J183)</f>
        <v>2050500</v>
      </c>
      <c r="K177" s="72">
        <f>SUM(K178:K183)</f>
        <v>2050500</v>
      </c>
      <c r="L177" s="71">
        <f>K177/J177*100</f>
        <v>100</v>
      </c>
      <c r="M177" s="72">
        <f>SUM(M178:M183)</f>
        <v>1163685.83</v>
      </c>
      <c r="N177" s="71">
        <f>K177/M177*100</f>
        <v>176.20735314788527</v>
      </c>
      <c r="O177" s="70">
        <f t="shared" si="44"/>
        <v>0</v>
      </c>
      <c r="P177" s="70">
        <f t="shared" si="45"/>
        <v>7023972</v>
      </c>
      <c r="Q177" s="84">
        <f t="shared" si="46"/>
        <v>6685219.63</v>
      </c>
      <c r="R177" s="71">
        <f>Q177/P177*100</f>
        <v>95.17719646376722</v>
      </c>
      <c r="S177" s="84">
        <f t="shared" si="47"/>
        <v>2925188.83</v>
      </c>
      <c r="T177" s="71">
        <f>Q177/S177*100</f>
        <v>228.53976336290057</v>
      </c>
      <c r="U177" s="41"/>
    </row>
    <row r="178" spans="1:21" s="42" customFormat="1" ht="258">
      <c r="A178" s="111">
        <v>9510</v>
      </c>
      <c r="B178" s="149" t="s">
        <v>277</v>
      </c>
      <c r="C178" s="115">
        <v>0</v>
      </c>
      <c r="D178" s="115">
        <v>1691975</v>
      </c>
      <c r="E178" s="115">
        <v>1691975</v>
      </c>
      <c r="F178" s="71">
        <f>E178/D178*100</f>
        <v>100</v>
      </c>
      <c r="G178" s="116"/>
      <c r="H178" s="71"/>
      <c r="I178" s="72"/>
      <c r="J178" s="115"/>
      <c r="K178" s="115"/>
      <c r="L178" s="71"/>
      <c r="M178" s="70"/>
      <c r="N178" s="71"/>
      <c r="O178" s="70">
        <f t="shared" si="44"/>
        <v>0</v>
      </c>
      <c r="P178" s="70">
        <f t="shared" si="45"/>
        <v>1691975</v>
      </c>
      <c r="Q178" s="84">
        <f t="shared" si="46"/>
        <v>1691975</v>
      </c>
      <c r="R178" s="71">
        <f>Q178/P178*100</f>
        <v>100</v>
      </c>
      <c r="S178" s="84">
        <f t="shared" si="47"/>
        <v>0</v>
      </c>
      <c r="T178" s="71"/>
      <c r="U178" s="41"/>
    </row>
    <row r="179" spans="1:21" s="42" customFormat="1" ht="129">
      <c r="A179" s="111">
        <v>9720</v>
      </c>
      <c r="B179" s="149" t="s">
        <v>282</v>
      </c>
      <c r="C179" s="115"/>
      <c r="D179" s="115"/>
      <c r="E179" s="115"/>
      <c r="F179" s="71"/>
      <c r="G179" s="116"/>
      <c r="H179" s="71"/>
      <c r="I179" s="72"/>
      <c r="J179" s="115"/>
      <c r="K179" s="115"/>
      <c r="L179" s="71"/>
      <c r="M179" s="70">
        <v>424180.63</v>
      </c>
      <c r="N179" s="71"/>
      <c r="O179" s="70"/>
      <c r="P179" s="70"/>
      <c r="Q179" s="84"/>
      <c r="R179" s="71"/>
      <c r="S179" s="84"/>
      <c r="T179" s="71"/>
      <c r="U179" s="41"/>
    </row>
    <row r="180" spans="1:21" s="42" customFormat="1" ht="322.5">
      <c r="A180" s="111">
        <v>9730</v>
      </c>
      <c r="B180" s="149" t="s">
        <v>233</v>
      </c>
      <c r="C180" s="72"/>
      <c r="D180" s="115">
        <v>3000000</v>
      </c>
      <c r="E180" s="72">
        <v>2682154.63</v>
      </c>
      <c r="F180" s="71">
        <f>E180/D180*100</f>
        <v>89.40515433333333</v>
      </c>
      <c r="G180" s="116">
        <v>1507700</v>
      </c>
      <c r="H180" s="71">
        <f>E180/G180*100</f>
        <v>177.89710353518603</v>
      </c>
      <c r="I180" s="115"/>
      <c r="J180" s="115"/>
      <c r="K180" s="115"/>
      <c r="L180" s="71"/>
      <c r="M180" s="70"/>
      <c r="N180" s="71"/>
      <c r="O180" s="70">
        <f>C180+I180</f>
        <v>0</v>
      </c>
      <c r="P180" s="70">
        <f>D180+J180</f>
        <v>3000000</v>
      </c>
      <c r="Q180" s="84">
        <f>E180+K180</f>
        <v>2682154.63</v>
      </c>
      <c r="R180" s="71">
        <f>Q180/P180*100</f>
        <v>89.40515433333333</v>
      </c>
      <c r="S180" s="84">
        <f t="shared" si="47"/>
        <v>1507700</v>
      </c>
      <c r="T180" s="71">
        <f>Q180/S180*100</f>
        <v>177.89710353518603</v>
      </c>
      <c r="U180" s="41"/>
    </row>
    <row r="181" spans="1:21" s="42" customFormat="1" ht="154.5" customHeight="1">
      <c r="A181" s="111">
        <v>9750</v>
      </c>
      <c r="B181" s="149" t="s">
        <v>302</v>
      </c>
      <c r="C181" s="72"/>
      <c r="D181" s="115"/>
      <c r="E181" s="72"/>
      <c r="F181" s="71"/>
      <c r="G181" s="116"/>
      <c r="H181" s="71"/>
      <c r="I181" s="115"/>
      <c r="J181" s="115">
        <v>533500</v>
      </c>
      <c r="K181" s="115">
        <v>533500</v>
      </c>
      <c r="L181" s="71"/>
      <c r="M181" s="70"/>
      <c r="N181" s="71"/>
      <c r="O181" s="70"/>
      <c r="P181" s="70"/>
      <c r="Q181" s="84"/>
      <c r="R181" s="71"/>
      <c r="S181" s="84"/>
      <c r="T181" s="71"/>
      <c r="U181" s="41"/>
    </row>
    <row r="182" spans="1:21" s="44" customFormat="1" ht="64.5">
      <c r="A182" s="111">
        <v>9770</v>
      </c>
      <c r="B182" s="150" t="s">
        <v>220</v>
      </c>
      <c r="C182" s="115"/>
      <c r="D182" s="115">
        <v>281497</v>
      </c>
      <c r="E182" s="115">
        <v>260590</v>
      </c>
      <c r="F182" s="71">
        <f>E182/D182*100</f>
        <v>92.5729226243974</v>
      </c>
      <c r="G182" s="116">
        <v>210223</v>
      </c>
      <c r="H182" s="71">
        <f>E182/G182*100</f>
        <v>123.95884370406662</v>
      </c>
      <c r="I182" s="116"/>
      <c r="J182" s="116">
        <v>367000</v>
      </c>
      <c r="K182" s="116">
        <v>367000</v>
      </c>
      <c r="L182" s="71">
        <f>K182/J182*100</f>
        <v>100</v>
      </c>
      <c r="M182" s="70">
        <v>199505.2</v>
      </c>
      <c r="N182" s="71">
        <f>K182/M182*100</f>
        <v>183.95510492959582</v>
      </c>
      <c r="O182" s="70">
        <f aca="true" t="shared" si="48" ref="O182:Q183">C182+I182</f>
        <v>0</v>
      </c>
      <c r="P182" s="70">
        <f t="shared" si="48"/>
        <v>648497</v>
      </c>
      <c r="Q182" s="84">
        <f t="shared" si="48"/>
        <v>627590</v>
      </c>
      <c r="R182" s="71">
        <f>Q182/P182*100</f>
        <v>96.77608377525262</v>
      </c>
      <c r="S182" s="84">
        <f t="shared" si="47"/>
        <v>409728.2</v>
      </c>
      <c r="T182" s="71">
        <f>Q182/S182*100</f>
        <v>153.17227371706414</v>
      </c>
      <c r="U182" s="43"/>
    </row>
    <row r="183" spans="1:24" s="44" customFormat="1" ht="193.5">
      <c r="A183" s="111" t="s">
        <v>184</v>
      </c>
      <c r="B183" s="151" t="s">
        <v>185</v>
      </c>
      <c r="C183" s="115"/>
      <c r="D183" s="115"/>
      <c r="E183" s="115"/>
      <c r="F183" s="71"/>
      <c r="G183" s="156">
        <v>43580</v>
      </c>
      <c r="H183" s="71">
        <f>E183/G183*100</f>
        <v>0</v>
      </c>
      <c r="I183" s="116"/>
      <c r="J183" s="116">
        <v>1150000</v>
      </c>
      <c r="K183" s="116">
        <v>1150000</v>
      </c>
      <c r="L183" s="71">
        <f>K183/J183*100</f>
        <v>100</v>
      </c>
      <c r="M183" s="116">
        <v>540000</v>
      </c>
      <c r="N183" s="71">
        <f>K183/M183*100</f>
        <v>212.962962962963</v>
      </c>
      <c r="O183" s="70">
        <f t="shared" si="48"/>
        <v>0</v>
      </c>
      <c r="P183" s="70">
        <f t="shared" si="48"/>
        <v>1150000</v>
      </c>
      <c r="Q183" s="84">
        <f t="shared" si="48"/>
        <v>1150000</v>
      </c>
      <c r="R183" s="71">
        <f>Q183/P183*100</f>
        <v>100</v>
      </c>
      <c r="S183" s="84">
        <f t="shared" si="47"/>
        <v>583580</v>
      </c>
      <c r="T183" s="71">
        <f>Q183/S183*100</f>
        <v>197.05952911340347</v>
      </c>
      <c r="U183" s="43"/>
      <c r="X183" s="100">
        <f>X87+X90+X91+X92+X128+X129+X130+X141+X163+X176</f>
        <v>0</v>
      </c>
    </row>
    <row r="184" spans="1:20" s="99" customFormat="1" ht="63.75">
      <c r="A184" s="68"/>
      <c r="B184" s="152" t="s">
        <v>0</v>
      </c>
      <c r="C184" s="127">
        <f>C88+C91+C92+C93+C129+C130+C131+C142+C164+C177</f>
        <v>755410270</v>
      </c>
      <c r="D184" s="127">
        <f>D88+D91+D92+D93+D129+D130+D131+D142+D164+D177</f>
        <v>749069042.9999999</v>
      </c>
      <c r="E184" s="127">
        <f>E88+E91+E92+E93+E129+E130+E131+E142+E164+E177</f>
        <v>740088208.9599999</v>
      </c>
      <c r="F184" s="128">
        <f>E184/D184*100</f>
        <v>98.80106725489122</v>
      </c>
      <c r="G184" s="127">
        <f>G88+G91+G92+G93+G129+G130+G131+G142+G164+G177</f>
        <v>856312649.9200001</v>
      </c>
      <c r="H184" s="128">
        <f>E184/G184*100</f>
        <v>86.42733574345091</v>
      </c>
      <c r="I184" s="127">
        <f>I88+I91+I92+I93+I129+I130+I131+I142+I164+I177</f>
        <v>22064329.45</v>
      </c>
      <c r="J184" s="127">
        <f>J88+J91+J92+J93+J129+J130+J131+J142+J164+J177</f>
        <v>85834170.50999999</v>
      </c>
      <c r="K184" s="127">
        <f>K88+K91+K92+K93+K129+K130+K131+K142+K164+K177</f>
        <v>85904961.07000001</v>
      </c>
      <c r="L184" s="128">
        <f>K184/J184*100</f>
        <v>100.08247363442717</v>
      </c>
      <c r="M184" s="127">
        <f>M88+M91+M92+M93+M129+M130+M131+M142+M164+M177</f>
        <v>99207069.94000001</v>
      </c>
      <c r="N184" s="128">
        <f>K184/M184*100</f>
        <v>86.59157167120745</v>
      </c>
      <c r="O184" s="127">
        <f>O88+O91+O92+O93+O129+O130+O131+O142+O164+O177</f>
        <v>777474599.45</v>
      </c>
      <c r="P184" s="127">
        <f>P88+P91+P92+P93+P129+P130+P131+P142+P164+P177</f>
        <v>834903213.51</v>
      </c>
      <c r="Q184" s="127">
        <f>Q88+Q91+Q92+Q93+Q129+Q130+Q131+Q142+Q164+Q177</f>
        <v>825993170.03</v>
      </c>
      <c r="R184" s="128">
        <f>Q184/P184*100</f>
        <v>98.93280522390835</v>
      </c>
      <c r="S184" s="127">
        <f>S88+S91+S92+S93+S129+S130+S131+S142+S164+S177</f>
        <v>955519719.8600001</v>
      </c>
      <c r="T184" s="128">
        <f>Q184/S184*100</f>
        <v>86.44438757904672</v>
      </c>
    </row>
    <row r="185" spans="1:23" s="99" customFormat="1" ht="63.75">
      <c r="A185" s="112"/>
      <c r="B185" s="135" t="s">
        <v>49</v>
      </c>
      <c r="C185" s="129">
        <f>C86-C184</f>
        <v>0</v>
      </c>
      <c r="D185" s="129">
        <f>D86-D184</f>
        <v>36339688.78000009</v>
      </c>
      <c r="E185" s="129">
        <f>E86-E184</f>
        <v>39345161.110000014</v>
      </c>
      <c r="F185" s="129"/>
      <c r="G185" s="129">
        <f>G86-G184</f>
        <v>49419691.42999983</v>
      </c>
      <c r="H185" s="128"/>
      <c r="I185" s="129">
        <f>I86-I184</f>
        <v>-4129.449999999255</v>
      </c>
      <c r="J185" s="129">
        <f>J86-J184</f>
        <v>-49555127.50999999</v>
      </c>
      <c r="K185" s="129">
        <f>K86-K184</f>
        <v>-45963979.25000001</v>
      </c>
      <c r="L185" s="128"/>
      <c r="M185" s="129">
        <f>M86-M184</f>
        <v>-58081110.42000002</v>
      </c>
      <c r="N185" s="128"/>
      <c r="O185" s="129">
        <f>O86-O184</f>
        <v>-4129.450000047684</v>
      </c>
      <c r="P185" s="129">
        <f>P86-P184</f>
        <v>-13215438.73000002</v>
      </c>
      <c r="Q185" s="129">
        <f>Q86-Q184</f>
        <v>-6618818.139999986</v>
      </c>
      <c r="R185" s="128"/>
      <c r="S185" s="129">
        <f>S86-S184</f>
        <v>-8661418.990000248</v>
      </c>
      <c r="T185" s="130"/>
      <c r="W185" s="98">
        <f>W86-W184</f>
        <v>0</v>
      </c>
    </row>
    <row r="186" spans="1:23" s="99" customFormat="1" ht="63.75">
      <c r="A186" s="112"/>
      <c r="B186" s="137" t="s">
        <v>50</v>
      </c>
      <c r="C186" s="129">
        <f>C184+C185</f>
        <v>755410270</v>
      </c>
      <c r="D186" s="129">
        <f>D184+D185</f>
        <v>785408731.78</v>
      </c>
      <c r="E186" s="129">
        <f>E184+E185</f>
        <v>779433370.0699999</v>
      </c>
      <c r="F186" s="128"/>
      <c r="G186" s="129">
        <f>G184+G185</f>
        <v>905732341.3499999</v>
      </c>
      <c r="H186" s="128"/>
      <c r="I186" s="129">
        <f>I184+I185</f>
        <v>22060200</v>
      </c>
      <c r="J186" s="129">
        <f>J184+J185</f>
        <v>36279043</v>
      </c>
      <c r="K186" s="129">
        <f>K184+K185</f>
        <v>39940981.82</v>
      </c>
      <c r="L186" s="128"/>
      <c r="M186" s="129">
        <f>M184+M185</f>
        <v>41125959.519999996</v>
      </c>
      <c r="N186" s="128"/>
      <c r="O186" s="129">
        <f>O184+O185</f>
        <v>777470470</v>
      </c>
      <c r="P186" s="129">
        <f>P184+P185</f>
        <v>821687774.78</v>
      </c>
      <c r="Q186" s="129">
        <f>Q184+Q185</f>
        <v>819374351.89</v>
      </c>
      <c r="R186" s="128"/>
      <c r="S186" s="129">
        <f>S184+S185</f>
        <v>946858300.8699999</v>
      </c>
      <c r="T186" s="130"/>
      <c r="W186" s="98">
        <f>W184+W185</f>
        <v>0</v>
      </c>
    </row>
    <row r="187" spans="1:47" ht="64.5">
      <c r="A187" s="58"/>
      <c r="B187" s="132"/>
      <c r="C187" s="59"/>
      <c r="D187" s="59"/>
      <c r="E187" s="60"/>
      <c r="F187" s="60"/>
      <c r="G187" s="60"/>
      <c r="H187" s="60"/>
      <c r="I187" s="59"/>
      <c r="J187" s="59"/>
      <c r="K187" s="60"/>
      <c r="L187" s="61"/>
      <c r="M187" s="59"/>
      <c r="N187" s="61"/>
      <c r="O187" s="59"/>
      <c r="P187" s="65"/>
      <c r="Q187" s="113"/>
      <c r="R187" s="61"/>
      <c r="S187" s="97"/>
      <c r="T187" s="114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</row>
    <row r="188" spans="1:47" ht="170.25" customHeight="1">
      <c r="A188" s="188" t="s">
        <v>321</v>
      </c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</row>
    <row r="189" spans="1:47" ht="62.25">
      <c r="A189" s="47"/>
      <c r="B189" s="131" t="s">
        <v>242</v>
      </c>
      <c r="C189" s="10"/>
      <c r="D189" s="177">
        <f>D184</f>
        <v>749069042.9999999</v>
      </c>
      <c r="E189" s="177"/>
      <c r="F189" s="177"/>
      <c r="G189" s="177"/>
      <c r="H189" s="177"/>
      <c r="I189" s="177"/>
      <c r="J189" s="177">
        <f>J184</f>
        <v>85834170.50999999</v>
      </c>
      <c r="K189" s="157"/>
      <c r="L189" s="16"/>
      <c r="M189" s="10"/>
      <c r="N189" s="16"/>
      <c r="O189" s="10"/>
      <c r="P189" s="12"/>
      <c r="Q189" s="88"/>
      <c r="R189" s="18"/>
      <c r="S189" s="97"/>
      <c r="T189" s="114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</row>
    <row r="190" spans="1:47" ht="62.25">
      <c r="A190" s="47"/>
      <c r="B190" s="153" t="s">
        <v>240</v>
      </c>
      <c r="C190" s="9"/>
      <c r="D190" s="72">
        <f>D86</f>
        <v>785408731.78</v>
      </c>
      <c r="E190" s="72"/>
      <c r="F190" s="72"/>
      <c r="G190" s="72"/>
      <c r="H190" s="72"/>
      <c r="I190" s="72"/>
      <c r="J190" s="72">
        <f>J86</f>
        <v>36279043</v>
      </c>
      <c r="K190" s="9"/>
      <c r="L190" s="15"/>
      <c r="M190" s="9"/>
      <c r="N190" s="15"/>
      <c r="O190" s="10"/>
      <c r="P190" s="12"/>
      <c r="Q190" s="88"/>
      <c r="R190" s="18"/>
      <c r="S190" s="97"/>
      <c r="T190" s="114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</row>
    <row r="191" spans="1:47" ht="62.25">
      <c r="A191" s="47"/>
      <c r="B191" s="153" t="s">
        <v>238</v>
      </c>
      <c r="C191" s="9"/>
      <c r="D191" s="9">
        <v>45343960.33</v>
      </c>
      <c r="E191" s="9"/>
      <c r="F191" s="9"/>
      <c r="G191" s="9"/>
      <c r="H191" s="9"/>
      <c r="I191" s="9"/>
      <c r="J191" s="9">
        <v>-45343960.33</v>
      </c>
      <c r="K191" s="7"/>
      <c r="L191" s="15"/>
      <c r="M191" s="9"/>
      <c r="N191" s="15"/>
      <c r="O191" s="10"/>
      <c r="P191" s="12"/>
      <c r="Q191" s="88"/>
      <c r="R191" s="18"/>
      <c r="S191" s="97"/>
      <c r="T191" s="114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</row>
    <row r="192" spans="1:47" ht="62.25">
      <c r="A192" s="48"/>
      <c r="B192" s="153" t="s">
        <v>239</v>
      </c>
      <c r="C192" s="36"/>
      <c r="D192" s="36">
        <v>9004271.55</v>
      </c>
      <c r="E192" s="36"/>
      <c r="F192" s="36"/>
      <c r="G192" s="36"/>
      <c r="H192" s="36"/>
      <c r="I192" s="36"/>
      <c r="J192" s="36">
        <v>4211167.18</v>
      </c>
      <c r="K192" s="158"/>
      <c r="L192" s="37"/>
      <c r="M192" s="36"/>
      <c r="N192" s="37"/>
      <c r="O192" s="12"/>
      <c r="P192" s="12"/>
      <c r="Q192" s="88"/>
      <c r="R192" s="18"/>
      <c r="S192" s="97"/>
      <c r="T192" s="114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</row>
    <row r="193" spans="1:47" ht="62.25">
      <c r="A193" s="48"/>
      <c r="B193" s="153"/>
      <c r="C193" s="12"/>
      <c r="D193" s="36"/>
      <c r="E193" s="36"/>
      <c r="F193" s="36"/>
      <c r="G193" s="36"/>
      <c r="H193" s="36"/>
      <c r="I193" s="36"/>
      <c r="J193" s="36"/>
      <c r="K193" s="12"/>
      <c r="L193" s="32"/>
      <c r="M193" s="12"/>
      <c r="N193" s="32"/>
      <c r="O193" s="12"/>
      <c r="P193" s="12"/>
      <c r="Q193" s="88"/>
      <c r="R193" s="18"/>
      <c r="S193" s="9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</row>
    <row r="194" spans="1:47" ht="62.25">
      <c r="A194" s="48"/>
      <c r="B194" s="153"/>
      <c r="C194" s="33"/>
      <c r="D194" s="33"/>
      <c r="E194" s="34"/>
      <c r="F194" s="34"/>
      <c r="G194" s="34"/>
      <c r="H194" s="34"/>
      <c r="I194" s="33"/>
      <c r="J194" s="33"/>
      <c r="K194" s="33">
        <f>K185-K190</f>
        <v>-45963979.25000001</v>
      </c>
      <c r="L194" s="35"/>
      <c r="M194" s="33"/>
      <c r="N194" s="35"/>
      <c r="O194" s="12"/>
      <c r="P194" s="12"/>
      <c r="Q194" s="88"/>
      <c r="R194" s="18"/>
      <c r="S194" s="9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</row>
    <row r="195" spans="1:47" ht="62.25">
      <c r="A195" s="48"/>
      <c r="B195" s="153" t="s">
        <v>241</v>
      </c>
      <c r="C195" s="79"/>
      <c r="D195" s="79">
        <f>D190+D192-D189-D191</f>
        <v>0</v>
      </c>
      <c r="E195" s="34">
        <v>39345161.11</v>
      </c>
      <c r="F195" s="34"/>
      <c r="G195" s="34"/>
      <c r="H195" s="34"/>
      <c r="I195" s="33"/>
      <c r="J195" s="79">
        <f>J190+J192-J189-J191</f>
        <v>0</v>
      </c>
      <c r="K195" s="33"/>
      <c r="L195" s="35"/>
      <c r="M195" s="33"/>
      <c r="N195" s="35"/>
      <c r="O195" s="12"/>
      <c r="P195" s="12"/>
      <c r="Q195" s="88"/>
      <c r="R195" s="18"/>
      <c r="S195" s="9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</row>
    <row r="196" spans="1:47" ht="62.25">
      <c r="A196" s="48"/>
      <c r="B196" s="153"/>
      <c r="C196" s="79"/>
      <c r="D196" s="159">
        <f>D191-D192</f>
        <v>36339688.78</v>
      </c>
      <c r="E196" s="159"/>
      <c r="F196" s="159"/>
      <c r="G196" s="159"/>
      <c r="H196" s="159"/>
      <c r="I196" s="159"/>
      <c r="J196" s="159">
        <f>J191-J192</f>
        <v>-49555127.51</v>
      </c>
      <c r="K196" s="160"/>
      <c r="L196" s="35"/>
      <c r="M196" s="33"/>
      <c r="N196" s="35"/>
      <c r="O196" s="12"/>
      <c r="P196" s="12"/>
      <c r="Q196" s="88"/>
      <c r="R196" s="18"/>
      <c r="S196" s="9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</row>
    <row r="197" spans="1:47" ht="62.25">
      <c r="A197" s="48"/>
      <c r="B197" s="153"/>
      <c r="C197" s="33"/>
      <c r="D197" s="33"/>
      <c r="E197" s="34"/>
      <c r="F197" s="34"/>
      <c r="G197" s="34"/>
      <c r="H197" s="34"/>
      <c r="I197" s="33"/>
      <c r="J197" s="33"/>
      <c r="K197" s="34"/>
      <c r="L197" s="35"/>
      <c r="M197" s="33"/>
      <c r="N197" s="35"/>
      <c r="O197" s="12"/>
      <c r="P197" s="12"/>
      <c r="Q197" s="88"/>
      <c r="R197" s="18"/>
      <c r="S197" s="9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</row>
    <row r="198" spans="1:47" ht="62.25">
      <c r="A198" s="48"/>
      <c r="B198" s="153"/>
      <c r="C198" s="33"/>
      <c r="D198" s="33"/>
      <c r="E198" s="34"/>
      <c r="F198" s="34"/>
      <c r="G198" s="34"/>
      <c r="H198" s="34"/>
      <c r="I198" s="33"/>
      <c r="J198" s="33"/>
      <c r="K198" s="34"/>
      <c r="L198" s="35"/>
      <c r="M198" s="33"/>
      <c r="N198" s="35"/>
      <c r="O198" s="12"/>
      <c r="P198" s="12"/>
      <c r="Q198" s="88"/>
      <c r="R198" s="18"/>
      <c r="S198" s="9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</row>
    <row r="199" spans="1:47" ht="62.25">
      <c r="A199" s="48"/>
      <c r="B199" s="153"/>
      <c r="C199" s="33"/>
      <c r="D199" s="33"/>
      <c r="E199" s="34"/>
      <c r="F199" s="34"/>
      <c r="G199" s="34"/>
      <c r="H199" s="34"/>
      <c r="I199" s="33"/>
      <c r="J199" s="33"/>
      <c r="K199" s="34"/>
      <c r="L199" s="35"/>
      <c r="M199" s="33"/>
      <c r="N199" s="35"/>
      <c r="O199" s="12"/>
      <c r="P199" s="12"/>
      <c r="Q199" s="88"/>
      <c r="R199" s="18"/>
      <c r="S199" s="9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</row>
    <row r="200" spans="1:47" ht="62.25">
      <c r="A200" s="48"/>
      <c r="B200" s="153"/>
      <c r="C200" s="12"/>
      <c r="D200" s="12"/>
      <c r="E200" s="31"/>
      <c r="F200" s="31"/>
      <c r="G200" s="31"/>
      <c r="H200" s="31"/>
      <c r="I200" s="12"/>
      <c r="J200" s="12"/>
      <c r="K200" s="31"/>
      <c r="L200" s="32"/>
      <c r="M200" s="12"/>
      <c r="N200" s="32"/>
      <c r="O200" s="12"/>
      <c r="P200" s="12"/>
      <c r="Q200" s="88"/>
      <c r="R200" s="18"/>
      <c r="S200" s="9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</row>
    <row r="201" spans="1:47" ht="62.25">
      <c r="A201" s="48"/>
      <c r="B201" s="153"/>
      <c r="C201" s="12"/>
      <c r="D201" s="12"/>
      <c r="E201" s="31"/>
      <c r="F201" s="31"/>
      <c r="G201" s="31"/>
      <c r="H201" s="31"/>
      <c r="I201" s="12"/>
      <c r="J201" s="12"/>
      <c r="K201" s="31"/>
      <c r="L201" s="32"/>
      <c r="M201" s="12"/>
      <c r="N201" s="32"/>
      <c r="O201" s="12"/>
      <c r="P201" s="12"/>
      <c r="Q201" s="88"/>
      <c r="R201" s="18"/>
      <c r="S201" s="9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</row>
    <row r="202" spans="1:47" ht="62.25">
      <c r="A202" s="48"/>
      <c r="B202" s="153"/>
      <c r="C202" s="12"/>
      <c r="D202" s="12"/>
      <c r="E202" s="31"/>
      <c r="F202" s="31"/>
      <c r="G202" s="31"/>
      <c r="H202" s="31"/>
      <c r="I202" s="12"/>
      <c r="J202" s="12"/>
      <c r="K202" s="31"/>
      <c r="L202" s="32"/>
      <c r="M202" s="12"/>
      <c r="N202" s="32"/>
      <c r="O202" s="12"/>
      <c r="P202" s="12"/>
      <c r="Q202" s="88"/>
      <c r="R202" s="18"/>
      <c r="S202" s="9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</row>
    <row r="203" spans="1:47" ht="62.25">
      <c r="A203" s="48"/>
      <c r="B203" s="153"/>
      <c r="C203" s="12"/>
      <c r="D203" s="12"/>
      <c r="E203" s="31"/>
      <c r="F203" s="31"/>
      <c r="G203" s="31"/>
      <c r="H203" s="31"/>
      <c r="I203" s="12"/>
      <c r="J203" s="12"/>
      <c r="K203" s="31"/>
      <c r="L203" s="32"/>
      <c r="M203" s="12"/>
      <c r="N203" s="32"/>
      <c r="O203" s="12"/>
      <c r="P203" s="12"/>
      <c r="Q203" s="88"/>
      <c r="R203" s="18"/>
      <c r="S203" s="9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1:47" ht="62.25">
      <c r="A204" s="48"/>
      <c r="B204" s="153"/>
      <c r="C204" s="12"/>
      <c r="D204" s="12"/>
      <c r="E204" s="31"/>
      <c r="F204" s="31"/>
      <c r="G204" s="31"/>
      <c r="H204" s="31"/>
      <c r="I204" s="12"/>
      <c r="J204" s="12"/>
      <c r="K204" s="31"/>
      <c r="L204" s="32"/>
      <c r="M204" s="12"/>
      <c r="N204" s="32"/>
      <c r="O204" s="12"/>
      <c r="P204" s="12"/>
      <c r="Q204" s="88"/>
      <c r="R204" s="18"/>
      <c r="S204" s="9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1:47" ht="62.25">
      <c r="A205" s="48"/>
      <c r="B205" s="153"/>
      <c r="C205" s="12"/>
      <c r="D205" s="12"/>
      <c r="E205" s="31"/>
      <c r="F205" s="31"/>
      <c r="G205" s="31"/>
      <c r="H205" s="31"/>
      <c r="I205" s="12"/>
      <c r="J205" s="12"/>
      <c r="K205" s="31"/>
      <c r="L205" s="32"/>
      <c r="M205" s="12"/>
      <c r="N205" s="32"/>
      <c r="O205" s="12"/>
      <c r="P205" s="12"/>
      <c r="Q205" s="88"/>
      <c r="R205" s="18"/>
      <c r="S205" s="9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1:47" ht="62.25">
      <c r="A206" s="48"/>
      <c r="B206" s="153"/>
      <c r="C206" s="12"/>
      <c r="D206" s="12"/>
      <c r="E206" s="31"/>
      <c r="F206" s="31"/>
      <c r="G206" s="31"/>
      <c r="H206" s="31"/>
      <c r="I206" s="12"/>
      <c r="J206" s="12"/>
      <c r="K206" s="31"/>
      <c r="L206" s="32"/>
      <c r="M206" s="12"/>
      <c r="N206" s="32"/>
      <c r="O206" s="12"/>
      <c r="P206" s="12"/>
      <c r="Q206" s="88"/>
      <c r="R206" s="18"/>
      <c r="S206" s="9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</row>
    <row r="207" spans="1:47" ht="62.25">
      <c r="A207" s="48"/>
      <c r="B207" s="153"/>
      <c r="C207" s="12"/>
      <c r="D207" s="12"/>
      <c r="E207" s="31"/>
      <c r="F207" s="31"/>
      <c r="G207" s="31"/>
      <c r="H207" s="31"/>
      <c r="I207" s="12"/>
      <c r="J207" s="12"/>
      <c r="K207" s="31"/>
      <c r="L207" s="32"/>
      <c r="M207" s="12"/>
      <c r="N207" s="32"/>
      <c r="O207" s="12"/>
      <c r="P207" s="12"/>
      <c r="Q207" s="88"/>
      <c r="R207" s="18"/>
      <c r="S207" s="9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</row>
    <row r="208" spans="1:47" ht="62.25">
      <c r="A208" s="47"/>
      <c r="C208" s="10"/>
      <c r="D208" s="10"/>
      <c r="E208" s="3"/>
      <c r="F208" s="3"/>
      <c r="G208" s="3"/>
      <c r="H208" s="3"/>
      <c r="I208" s="10"/>
      <c r="J208" s="10"/>
      <c r="K208" s="3"/>
      <c r="L208" s="16"/>
      <c r="M208" s="10"/>
      <c r="N208" s="16"/>
      <c r="O208" s="10"/>
      <c r="P208" s="12"/>
      <c r="Q208" s="88"/>
      <c r="R208" s="18"/>
      <c r="S208" s="9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</row>
    <row r="209" spans="1:47" ht="62.25">
      <c r="A209" s="47"/>
      <c r="C209" s="10"/>
      <c r="D209" s="10"/>
      <c r="E209" s="3"/>
      <c r="F209" s="3"/>
      <c r="G209" s="3"/>
      <c r="H209" s="3"/>
      <c r="I209" s="10"/>
      <c r="J209" s="10"/>
      <c r="K209" s="3"/>
      <c r="L209" s="16"/>
      <c r="M209" s="10"/>
      <c r="N209" s="16"/>
      <c r="O209" s="10"/>
      <c r="P209" s="12"/>
      <c r="Q209" s="88"/>
      <c r="R209" s="18"/>
      <c r="S209" s="9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</row>
    <row r="210" spans="1:47" ht="62.25">
      <c r="A210" s="47"/>
      <c r="C210" s="10"/>
      <c r="D210" s="10"/>
      <c r="E210" s="3"/>
      <c r="F210" s="3"/>
      <c r="G210" s="3"/>
      <c r="H210" s="3"/>
      <c r="I210" s="10"/>
      <c r="J210" s="10"/>
      <c r="K210" s="3"/>
      <c r="L210" s="16"/>
      <c r="M210" s="10"/>
      <c r="N210" s="16"/>
      <c r="O210" s="10"/>
      <c r="P210" s="12"/>
      <c r="Q210" s="88"/>
      <c r="R210" s="18"/>
      <c r="S210" s="9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</row>
    <row r="211" spans="1:47" ht="62.25">
      <c r="A211" s="47"/>
      <c r="C211" s="10"/>
      <c r="D211" s="10"/>
      <c r="E211" s="3"/>
      <c r="F211" s="3"/>
      <c r="G211" s="3"/>
      <c r="H211" s="3"/>
      <c r="I211" s="10"/>
      <c r="J211" s="10"/>
      <c r="K211" s="3"/>
      <c r="L211" s="16"/>
      <c r="M211" s="10"/>
      <c r="N211" s="16"/>
      <c r="O211" s="10"/>
      <c r="P211" s="12"/>
      <c r="Q211" s="88"/>
      <c r="R211" s="18"/>
      <c r="S211" s="9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</row>
    <row r="212" spans="1:47" ht="62.25">
      <c r="A212" s="47"/>
      <c r="C212" s="10"/>
      <c r="D212" s="10"/>
      <c r="E212" s="3"/>
      <c r="F212" s="3"/>
      <c r="G212" s="3"/>
      <c r="H212" s="3"/>
      <c r="I212" s="10"/>
      <c r="J212" s="10"/>
      <c r="K212" s="3"/>
      <c r="L212" s="16"/>
      <c r="M212" s="10"/>
      <c r="N212" s="16"/>
      <c r="O212" s="10"/>
      <c r="P212" s="12"/>
      <c r="Q212" s="88"/>
      <c r="R212" s="18"/>
      <c r="S212" s="9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</row>
    <row r="213" spans="1:47" ht="62.25">
      <c r="A213" s="47"/>
      <c r="C213" s="10"/>
      <c r="D213" s="10"/>
      <c r="E213" s="3"/>
      <c r="F213" s="3"/>
      <c r="G213" s="3"/>
      <c r="H213" s="3"/>
      <c r="I213" s="10"/>
      <c r="J213" s="10"/>
      <c r="K213" s="3"/>
      <c r="L213" s="16"/>
      <c r="M213" s="10"/>
      <c r="N213" s="16"/>
      <c r="O213" s="10"/>
      <c r="P213" s="12"/>
      <c r="Q213" s="88"/>
      <c r="R213" s="18"/>
      <c r="S213" s="9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</row>
    <row r="214" spans="1:47" ht="62.25">
      <c r="A214" s="47"/>
      <c r="C214" s="10"/>
      <c r="D214" s="10"/>
      <c r="E214" s="3"/>
      <c r="F214" s="3"/>
      <c r="G214" s="3"/>
      <c r="H214" s="3"/>
      <c r="I214" s="10"/>
      <c r="J214" s="10"/>
      <c r="K214" s="3"/>
      <c r="L214" s="16"/>
      <c r="M214" s="10"/>
      <c r="N214" s="16"/>
      <c r="O214" s="10"/>
      <c r="P214" s="12"/>
      <c r="Q214" s="88"/>
      <c r="R214" s="18"/>
      <c r="S214" s="9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</row>
    <row r="215" spans="1:47" ht="62.25">
      <c r="A215" s="47"/>
      <c r="C215" s="10"/>
      <c r="D215" s="10"/>
      <c r="E215" s="3"/>
      <c r="F215" s="3"/>
      <c r="G215" s="3"/>
      <c r="H215" s="3"/>
      <c r="I215" s="10"/>
      <c r="J215" s="10"/>
      <c r="K215" s="3"/>
      <c r="L215" s="16"/>
      <c r="M215" s="10"/>
      <c r="N215" s="16"/>
      <c r="O215" s="10"/>
      <c r="P215" s="12"/>
      <c r="Q215" s="88"/>
      <c r="R215" s="18"/>
      <c r="S215" s="9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</row>
    <row r="216" spans="1:47" ht="62.25">
      <c r="A216" s="47"/>
      <c r="C216" s="10"/>
      <c r="D216" s="10"/>
      <c r="E216" s="3"/>
      <c r="F216" s="3"/>
      <c r="G216" s="3"/>
      <c r="H216" s="3"/>
      <c r="I216" s="10"/>
      <c r="J216" s="10"/>
      <c r="K216" s="3"/>
      <c r="L216" s="16"/>
      <c r="M216" s="10"/>
      <c r="N216" s="16"/>
      <c r="O216" s="10"/>
      <c r="P216" s="12"/>
      <c r="Q216" s="88"/>
      <c r="R216" s="18"/>
      <c r="S216" s="9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</row>
    <row r="217" spans="1:47" ht="62.25">
      <c r="A217" s="47"/>
      <c r="C217" s="10"/>
      <c r="D217" s="10"/>
      <c r="E217" s="3"/>
      <c r="F217" s="3"/>
      <c r="G217" s="3"/>
      <c r="H217" s="3"/>
      <c r="I217" s="10"/>
      <c r="J217" s="10"/>
      <c r="K217" s="3"/>
      <c r="L217" s="16"/>
      <c r="M217" s="10"/>
      <c r="N217" s="16"/>
      <c r="O217" s="10"/>
      <c r="P217" s="12"/>
      <c r="Q217" s="89"/>
      <c r="R217" s="18"/>
      <c r="S217" s="9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</row>
    <row r="218" spans="1:47" ht="62.25">
      <c r="A218" s="47"/>
      <c r="C218" s="10"/>
      <c r="D218" s="10"/>
      <c r="E218" s="3"/>
      <c r="F218" s="3"/>
      <c r="G218" s="3"/>
      <c r="H218" s="3"/>
      <c r="I218" s="10"/>
      <c r="J218" s="10"/>
      <c r="K218" s="3"/>
      <c r="L218" s="16"/>
      <c r="M218" s="10"/>
      <c r="N218" s="16"/>
      <c r="O218" s="10"/>
      <c r="P218" s="12"/>
      <c r="Q218" s="89"/>
      <c r="R218" s="18"/>
      <c r="S218" s="9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</row>
    <row r="219" spans="1:47" ht="62.25">
      <c r="A219" s="47"/>
      <c r="C219" s="10"/>
      <c r="D219" s="10"/>
      <c r="E219" s="3"/>
      <c r="F219" s="3"/>
      <c r="G219" s="3"/>
      <c r="H219" s="3"/>
      <c r="I219" s="10"/>
      <c r="J219" s="10"/>
      <c r="K219" s="3"/>
      <c r="L219" s="16"/>
      <c r="M219" s="10"/>
      <c r="N219" s="16"/>
      <c r="O219" s="10"/>
      <c r="P219" s="12"/>
      <c r="Q219" s="89"/>
      <c r="R219" s="18"/>
      <c r="S219" s="9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</row>
    <row r="220" spans="1:47" ht="62.25">
      <c r="A220" s="47"/>
      <c r="C220" s="10"/>
      <c r="D220" s="10"/>
      <c r="E220" s="3"/>
      <c r="F220" s="3"/>
      <c r="G220" s="3"/>
      <c r="H220" s="3"/>
      <c r="I220" s="10"/>
      <c r="J220" s="10"/>
      <c r="K220" s="3"/>
      <c r="L220" s="16"/>
      <c r="M220" s="10"/>
      <c r="N220" s="16"/>
      <c r="O220" s="10"/>
      <c r="P220" s="12"/>
      <c r="Q220" s="89"/>
      <c r="R220" s="18"/>
      <c r="S220" s="9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</row>
    <row r="221" spans="1:47" ht="62.25">
      <c r="A221" s="47"/>
      <c r="C221" s="10"/>
      <c r="D221" s="10"/>
      <c r="E221" s="3"/>
      <c r="F221" s="3"/>
      <c r="G221" s="3"/>
      <c r="H221" s="3"/>
      <c r="I221" s="10"/>
      <c r="J221" s="10"/>
      <c r="K221" s="3"/>
      <c r="L221" s="16"/>
      <c r="M221" s="10"/>
      <c r="N221" s="16"/>
      <c r="O221" s="10"/>
      <c r="P221" s="12"/>
      <c r="Q221" s="89"/>
      <c r="R221" s="18"/>
      <c r="S221" s="9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</row>
    <row r="222" spans="1:47" ht="62.25">
      <c r="A222" s="47"/>
      <c r="C222" s="10"/>
      <c r="D222" s="10"/>
      <c r="E222" s="3"/>
      <c r="F222" s="3"/>
      <c r="G222" s="3"/>
      <c r="H222" s="3"/>
      <c r="I222" s="10"/>
      <c r="J222" s="10"/>
      <c r="K222" s="3"/>
      <c r="L222" s="16"/>
      <c r="M222" s="10"/>
      <c r="N222" s="16"/>
      <c r="O222" s="10"/>
      <c r="P222" s="12"/>
      <c r="Q222" s="89"/>
      <c r="R222" s="18"/>
      <c r="S222" s="9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</row>
    <row r="223" spans="1:47" ht="62.25">
      <c r="A223" s="47"/>
      <c r="C223" s="10"/>
      <c r="D223" s="10"/>
      <c r="E223" s="3"/>
      <c r="F223" s="3"/>
      <c r="G223" s="3"/>
      <c r="H223" s="3"/>
      <c r="I223" s="10"/>
      <c r="J223" s="10"/>
      <c r="K223" s="3"/>
      <c r="L223" s="16"/>
      <c r="M223" s="10"/>
      <c r="N223" s="16"/>
      <c r="O223" s="10"/>
      <c r="P223" s="12"/>
      <c r="Q223" s="89"/>
      <c r="R223" s="18"/>
      <c r="S223" s="9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</row>
    <row r="224" spans="1:47" ht="62.25">
      <c r="A224" s="47"/>
      <c r="C224" s="10"/>
      <c r="D224" s="10"/>
      <c r="E224" s="3"/>
      <c r="F224" s="3"/>
      <c r="G224" s="3"/>
      <c r="H224" s="3"/>
      <c r="I224" s="10"/>
      <c r="J224" s="10"/>
      <c r="K224" s="3"/>
      <c r="L224" s="16"/>
      <c r="M224" s="10"/>
      <c r="N224" s="16"/>
      <c r="O224" s="10"/>
      <c r="P224" s="12"/>
      <c r="Q224" s="89"/>
      <c r="R224" s="18"/>
      <c r="S224" s="9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</row>
    <row r="225" spans="1:47" ht="62.25">
      <c r="A225" s="47"/>
      <c r="C225" s="10"/>
      <c r="D225" s="10"/>
      <c r="E225" s="3"/>
      <c r="F225" s="3"/>
      <c r="G225" s="3"/>
      <c r="H225" s="3"/>
      <c r="I225" s="10"/>
      <c r="J225" s="10"/>
      <c r="K225" s="3"/>
      <c r="L225" s="16"/>
      <c r="M225" s="10"/>
      <c r="N225" s="16"/>
      <c r="O225" s="10"/>
      <c r="P225" s="12"/>
      <c r="Q225" s="89"/>
      <c r="R225" s="18"/>
      <c r="S225" s="9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</row>
    <row r="226" spans="1:47" ht="62.25">
      <c r="A226" s="47"/>
      <c r="C226" s="10"/>
      <c r="D226" s="10"/>
      <c r="E226" s="3"/>
      <c r="F226" s="3"/>
      <c r="G226" s="3"/>
      <c r="H226" s="3"/>
      <c r="I226" s="10"/>
      <c r="J226" s="10"/>
      <c r="K226" s="3"/>
      <c r="L226" s="16"/>
      <c r="M226" s="10"/>
      <c r="N226" s="16"/>
      <c r="O226" s="10"/>
      <c r="P226" s="12"/>
      <c r="Q226" s="89"/>
      <c r="R226" s="18"/>
      <c r="S226" s="9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</row>
    <row r="227" spans="3:18" ht="62.25">
      <c r="C227" s="11"/>
      <c r="D227" s="11"/>
      <c r="E227" s="1"/>
      <c r="I227" s="11"/>
      <c r="J227" s="11"/>
      <c r="K227" s="1"/>
      <c r="P227" s="13"/>
      <c r="Q227" s="90"/>
      <c r="R227" s="75"/>
    </row>
    <row r="228" spans="3:18" ht="62.25">
      <c r="C228" s="11"/>
      <c r="D228" s="11"/>
      <c r="E228" s="1"/>
      <c r="I228" s="11"/>
      <c r="J228" s="11"/>
      <c r="K228" s="1"/>
      <c r="P228" s="13"/>
      <c r="Q228" s="90"/>
      <c r="R228" s="75"/>
    </row>
    <row r="229" spans="3:18" ht="62.25">
      <c r="C229" s="11"/>
      <c r="D229" s="11"/>
      <c r="E229" s="1"/>
      <c r="I229" s="11"/>
      <c r="J229" s="11"/>
      <c r="K229" s="1"/>
      <c r="P229" s="13"/>
      <c r="Q229" s="90"/>
      <c r="R229" s="75"/>
    </row>
    <row r="230" spans="3:18" ht="62.25">
      <c r="C230" s="11"/>
      <c r="D230" s="11"/>
      <c r="E230" s="1"/>
      <c r="I230" s="11"/>
      <c r="J230" s="11"/>
      <c r="K230" s="1"/>
      <c r="P230" s="13"/>
      <c r="Q230" s="90"/>
      <c r="R230" s="75"/>
    </row>
    <row r="231" spans="3:18" ht="62.25">
      <c r="C231" s="11"/>
      <c r="D231" s="11"/>
      <c r="E231" s="1"/>
      <c r="I231" s="11"/>
      <c r="J231" s="11"/>
      <c r="K231" s="1"/>
      <c r="P231" s="13"/>
      <c r="Q231" s="90"/>
      <c r="R231" s="75"/>
    </row>
    <row r="232" spans="3:18" ht="62.25">
      <c r="C232" s="11"/>
      <c r="D232" s="11"/>
      <c r="E232" s="1"/>
      <c r="I232" s="11"/>
      <c r="J232" s="11"/>
      <c r="K232" s="1"/>
      <c r="P232" s="13"/>
      <c r="Q232" s="90"/>
      <c r="R232" s="75"/>
    </row>
    <row r="233" spans="3:18" ht="62.25">
      <c r="C233" s="11"/>
      <c r="D233" s="11"/>
      <c r="E233" s="1"/>
      <c r="I233" s="11"/>
      <c r="J233" s="11"/>
      <c r="K233" s="1"/>
      <c r="P233" s="13"/>
      <c r="Q233" s="90"/>
      <c r="R233" s="75"/>
    </row>
    <row r="234" spans="3:18" ht="62.25">
      <c r="C234" s="11"/>
      <c r="D234" s="11"/>
      <c r="E234" s="1"/>
      <c r="I234" s="11"/>
      <c r="J234" s="11"/>
      <c r="K234" s="1"/>
      <c r="P234" s="13"/>
      <c r="Q234" s="90"/>
      <c r="R234" s="75"/>
    </row>
    <row r="235" spans="3:18" ht="62.25">
      <c r="C235" s="11"/>
      <c r="D235" s="11"/>
      <c r="E235" s="1"/>
      <c r="I235" s="11"/>
      <c r="J235" s="11"/>
      <c r="K235" s="1"/>
      <c r="P235" s="13"/>
      <c r="Q235" s="90"/>
      <c r="R235" s="75"/>
    </row>
    <row r="236" spans="3:18" ht="62.25">
      <c r="C236" s="11"/>
      <c r="D236" s="11"/>
      <c r="E236" s="1"/>
      <c r="I236" s="11"/>
      <c r="J236" s="11"/>
      <c r="K236" s="1"/>
      <c r="P236" s="13"/>
      <c r="Q236" s="90"/>
      <c r="R236" s="75"/>
    </row>
    <row r="237" spans="3:18" ht="62.25">
      <c r="C237" s="11"/>
      <c r="D237" s="11"/>
      <c r="E237" s="1"/>
      <c r="I237" s="11"/>
      <c r="J237" s="11"/>
      <c r="K237" s="1"/>
      <c r="P237" s="13"/>
      <c r="Q237" s="90"/>
      <c r="R237" s="75"/>
    </row>
    <row r="238" spans="3:18" ht="62.25">
      <c r="C238" s="11"/>
      <c r="D238" s="11"/>
      <c r="E238" s="1"/>
      <c r="I238" s="11"/>
      <c r="J238" s="11"/>
      <c r="K238" s="1"/>
      <c r="P238" s="13"/>
      <c r="Q238" s="90"/>
      <c r="R238" s="75"/>
    </row>
    <row r="239" spans="3:18" ht="62.25">
      <c r="C239" s="11"/>
      <c r="D239" s="11"/>
      <c r="E239" s="1"/>
      <c r="I239" s="11"/>
      <c r="J239" s="11"/>
      <c r="K239" s="1"/>
      <c r="P239" s="13"/>
      <c r="Q239" s="90"/>
      <c r="R239" s="75"/>
    </row>
    <row r="240" spans="3:18" ht="62.25">
      <c r="C240" s="11"/>
      <c r="D240" s="11"/>
      <c r="E240" s="1"/>
      <c r="I240" s="11"/>
      <c r="J240" s="11"/>
      <c r="K240" s="1"/>
      <c r="P240" s="13"/>
      <c r="Q240" s="90"/>
      <c r="R240" s="75"/>
    </row>
    <row r="241" spans="3:18" ht="62.25">
      <c r="C241" s="11"/>
      <c r="D241" s="11"/>
      <c r="E241" s="1"/>
      <c r="I241" s="11"/>
      <c r="J241" s="11"/>
      <c r="K241" s="1"/>
      <c r="P241" s="13"/>
      <c r="Q241" s="90"/>
      <c r="R241" s="75"/>
    </row>
    <row r="242" spans="3:18" ht="62.25">
      <c r="C242" s="11"/>
      <c r="D242" s="11"/>
      <c r="E242" s="1"/>
      <c r="I242" s="11"/>
      <c r="J242" s="11"/>
      <c r="K242" s="1"/>
      <c r="P242" s="13"/>
      <c r="Q242" s="90"/>
      <c r="R242" s="75"/>
    </row>
    <row r="243" spans="3:18" ht="62.25">
      <c r="C243" s="11"/>
      <c r="D243" s="11"/>
      <c r="E243" s="1"/>
      <c r="I243" s="11"/>
      <c r="J243" s="11"/>
      <c r="K243" s="1"/>
      <c r="P243" s="13"/>
      <c r="Q243" s="90"/>
      <c r="R243" s="75"/>
    </row>
    <row r="244" spans="3:18" ht="62.25">
      <c r="C244" s="11"/>
      <c r="D244" s="11"/>
      <c r="E244" s="1"/>
      <c r="I244" s="11"/>
      <c r="J244" s="11"/>
      <c r="K244" s="1"/>
      <c r="P244" s="13"/>
      <c r="Q244" s="90"/>
      <c r="R244" s="75"/>
    </row>
    <row r="245" spans="3:18" ht="62.25">
      <c r="C245" s="11"/>
      <c r="D245" s="11"/>
      <c r="E245" s="1"/>
      <c r="I245" s="11"/>
      <c r="J245" s="11"/>
      <c r="K245" s="1"/>
      <c r="P245" s="13"/>
      <c r="Q245" s="90"/>
      <c r="R245" s="75"/>
    </row>
    <row r="246" spans="3:18" ht="62.25">
      <c r="C246" s="11"/>
      <c r="D246" s="11"/>
      <c r="E246" s="1"/>
      <c r="I246" s="11"/>
      <c r="J246" s="11"/>
      <c r="K246" s="1"/>
      <c r="P246" s="13"/>
      <c r="Q246" s="90"/>
      <c r="R246" s="75"/>
    </row>
    <row r="247" spans="3:18" ht="62.25">
      <c r="C247" s="11"/>
      <c r="D247" s="11"/>
      <c r="E247" s="1"/>
      <c r="I247" s="11"/>
      <c r="J247" s="11"/>
      <c r="K247" s="1"/>
      <c r="P247" s="13"/>
      <c r="Q247" s="90"/>
      <c r="R247" s="75"/>
    </row>
    <row r="248" spans="3:18" ht="62.25">
      <c r="C248" s="11"/>
      <c r="D248" s="11"/>
      <c r="E248" s="1"/>
      <c r="I248" s="11"/>
      <c r="J248" s="11"/>
      <c r="K248" s="1"/>
      <c r="P248" s="13"/>
      <c r="Q248" s="90"/>
      <c r="R248" s="75"/>
    </row>
    <row r="249" spans="3:18" ht="62.25">
      <c r="C249" s="11"/>
      <c r="D249" s="11"/>
      <c r="E249" s="1"/>
      <c r="I249" s="11"/>
      <c r="J249" s="11"/>
      <c r="K249" s="1"/>
      <c r="P249" s="13"/>
      <c r="Q249" s="90"/>
      <c r="R249" s="75"/>
    </row>
    <row r="250" spans="3:18" ht="62.25">
      <c r="C250" s="11"/>
      <c r="D250" s="11"/>
      <c r="E250" s="1"/>
      <c r="I250" s="11"/>
      <c r="J250" s="11"/>
      <c r="K250" s="1"/>
      <c r="P250" s="13"/>
      <c r="Q250" s="90"/>
      <c r="R250" s="75"/>
    </row>
    <row r="251" spans="3:18" ht="62.25">
      <c r="C251" s="11"/>
      <c r="D251" s="11"/>
      <c r="E251" s="1"/>
      <c r="I251" s="11"/>
      <c r="J251" s="11"/>
      <c r="K251" s="1"/>
      <c r="P251" s="13"/>
      <c r="Q251" s="90"/>
      <c r="R251" s="75"/>
    </row>
    <row r="252" spans="3:18" ht="62.25">
      <c r="C252" s="11"/>
      <c r="D252" s="11"/>
      <c r="E252" s="1"/>
      <c r="I252" s="11"/>
      <c r="J252" s="11"/>
      <c r="K252" s="1"/>
      <c r="P252" s="13"/>
      <c r="Q252" s="90"/>
      <c r="R252" s="75"/>
    </row>
    <row r="253" spans="3:18" ht="62.25">
      <c r="C253" s="11"/>
      <c r="D253" s="11"/>
      <c r="E253" s="1"/>
      <c r="I253" s="11"/>
      <c r="J253" s="11"/>
      <c r="K253" s="1"/>
      <c r="P253" s="13"/>
      <c r="Q253" s="90"/>
      <c r="R253" s="75"/>
    </row>
    <row r="254" spans="3:18" ht="62.25">
      <c r="C254" s="11"/>
      <c r="D254" s="11"/>
      <c r="E254" s="1"/>
      <c r="I254" s="11"/>
      <c r="J254" s="11"/>
      <c r="K254" s="1"/>
      <c r="P254" s="13"/>
      <c r="Q254" s="90"/>
      <c r="R254" s="75"/>
    </row>
    <row r="255" spans="3:18" ht="62.25">
      <c r="C255" s="11"/>
      <c r="D255" s="11"/>
      <c r="E255" s="1"/>
      <c r="I255" s="11"/>
      <c r="J255" s="11"/>
      <c r="K255" s="1"/>
      <c r="P255" s="13"/>
      <c r="Q255" s="90"/>
      <c r="R255" s="75"/>
    </row>
    <row r="256" spans="3:18" ht="62.25">
      <c r="C256" s="11"/>
      <c r="D256" s="11"/>
      <c r="E256" s="1"/>
      <c r="I256" s="11"/>
      <c r="J256" s="11"/>
      <c r="K256" s="1"/>
      <c r="P256" s="13"/>
      <c r="Q256" s="90"/>
      <c r="R256" s="75"/>
    </row>
    <row r="257" spans="3:18" ht="62.25">
      <c r="C257" s="11"/>
      <c r="D257" s="11"/>
      <c r="E257" s="1"/>
      <c r="I257" s="11"/>
      <c r="J257" s="11"/>
      <c r="K257" s="1"/>
      <c r="P257" s="13"/>
      <c r="Q257" s="90"/>
      <c r="R257" s="75"/>
    </row>
    <row r="258" spans="3:18" ht="62.25">
      <c r="C258" s="11"/>
      <c r="D258" s="11"/>
      <c r="E258" s="1"/>
      <c r="I258" s="11"/>
      <c r="J258" s="11"/>
      <c r="K258" s="1"/>
      <c r="P258" s="13"/>
      <c r="Q258" s="90"/>
      <c r="R258" s="75"/>
    </row>
    <row r="259" spans="3:18" ht="62.25">
      <c r="C259" s="11"/>
      <c r="D259" s="11"/>
      <c r="E259" s="1"/>
      <c r="I259" s="11"/>
      <c r="J259" s="11"/>
      <c r="K259" s="1"/>
      <c r="P259" s="13"/>
      <c r="Q259" s="90"/>
      <c r="R259" s="75"/>
    </row>
    <row r="260" spans="3:18" ht="62.25">
      <c r="C260" s="11"/>
      <c r="D260" s="11"/>
      <c r="E260" s="1"/>
      <c r="I260" s="11"/>
      <c r="J260" s="11"/>
      <c r="K260" s="1"/>
      <c r="P260" s="13"/>
      <c r="Q260" s="90"/>
      <c r="R260" s="75"/>
    </row>
    <row r="261" spans="3:18" ht="62.25">
      <c r="C261" s="11"/>
      <c r="D261" s="11"/>
      <c r="E261" s="1"/>
      <c r="I261" s="11"/>
      <c r="J261" s="11"/>
      <c r="K261" s="1"/>
      <c r="P261" s="13"/>
      <c r="Q261" s="90"/>
      <c r="R261" s="75"/>
    </row>
    <row r="262" spans="3:18" ht="62.25">
      <c r="C262" s="11"/>
      <c r="D262" s="11"/>
      <c r="E262" s="1"/>
      <c r="I262" s="11"/>
      <c r="J262" s="11"/>
      <c r="K262" s="1"/>
      <c r="P262" s="13"/>
      <c r="Q262" s="90"/>
      <c r="R262" s="75"/>
    </row>
    <row r="263" spans="3:18" ht="62.25">
      <c r="C263" s="11"/>
      <c r="D263" s="11"/>
      <c r="E263" s="1"/>
      <c r="I263" s="11"/>
      <c r="J263" s="11"/>
      <c r="K263" s="1"/>
      <c r="P263" s="13"/>
      <c r="Q263" s="90"/>
      <c r="R263" s="75"/>
    </row>
    <row r="264" spans="3:18" ht="62.25">
      <c r="C264" s="11"/>
      <c r="D264" s="11"/>
      <c r="E264" s="1"/>
      <c r="I264" s="11"/>
      <c r="J264" s="11"/>
      <c r="K264" s="1"/>
      <c r="P264" s="13"/>
      <c r="Q264" s="90"/>
      <c r="R264" s="75"/>
    </row>
    <row r="265" spans="3:18" ht="62.25">
      <c r="C265" s="11"/>
      <c r="D265" s="11"/>
      <c r="E265" s="1"/>
      <c r="I265" s="11"/>
      <c r="J265" s="11"/>
      <c r="K265" s="1"/>
      <c r="P265" s="13"/>
      <c r="Q265" s="90"/>
      <c r="R265" s="75"/>
    </row>
    <row r="266" spans="3:18" ht="62.25">
      <c r="C266" s="11"/>
      <c r="D266" s="11"/>
      <c r="E266" s="1"/>
      <c r="I266" s="11"/>
      <c r="J266" s="11"/>
      <c r="K266" s="1"/>
      <c r="P266" s="13"/>
      <c r="Q266" s="90"/>
      <c r="R266" s="75"/>
    </row>
    <row r="267" spans="3:18" ht="62.25">
      <c r="C267" s="11"/>
      <c r="D267" s="11"/>
      <c r="E267" s="1"/>
      <c r="I267" s="11"/>
      <c r="J267" s="11"/>
      <c r="K267" s="1"/>
      <c r="P267" s="13"/>
      <c r="Q267" s="90"/>
      <c r="R267" s="75"/>
    </row>
    <row r="268" spans="3:18" ht="62.25">
      <c r="C268" s="11"/>
      <c r="D268" s="11"/>
      <c r="E268" s="1"/>
      <c r="I268" s="11"/>
      <c r="J268" s="11"/>
      <c r="K268" s="1"/>
      <c r="P268" s="13"/>
      <c r="Q268" s="90"/>
      <c r="R268" s="75"/>
    </row>
    <row r="269" spans="3:18" ht="62.25">
      <c r="C269" s="11"/>
      <c r="D269" s="11"/>
      <c r="E269" s="1"/>
      <c r="I269" s="11"/>
      <c r="J269" s="11"/>
      <c r="K269" s="1"/>
      <c r="P269" s="13"/>
      <c r="Q269" s="90"/>
      <c r="R269" s="75"/>
    </row>
    <row r="270" spans="3:18" ht="62.25">
      <c r="C270" s="11"/>
      <c r="D270" s="11"/>
      <c r="E270" s="1"/>
      <c r="I270" s="11"/>
      <c r="J270" s="11"/>
      <c r="K270" s="1"/>
      <c r="P270" s="13"/>
      <c r="Q270" s="90"/>
      <c r="R270" s="75"/>
    </row>
    <row r="271" spans="3:18" ht="62.25">
      <c r="C271" s="11"/>
      <c r="D271" s="11"/>
      <c r="E271" s="1"/>
      <c r="I271" s="11"/>
      <c r="J271" s="11"/>
      <c r="K271" s="1"/>
      <c r="P271" s="13"/>
      <c r="Q271" s="90"/>
      <c r="R271" s="75"/>
    </row>
    <row r="272" spans="3:18" ht="62.25">
      <c r="C272" s="11"/>
      <c r="D272" s="11"/>
      <c r="E272" s="1"/>
      <c r="I272" s="11"/>
      <c r="J272" s="11"/>
      <c r="K272" s="1"/>
      <c r="P272" s="13"/>
      <c r="Q272" s="90"/>
      <c r="R272" s="75"/>
    </row>
    <row r="273" spans="3:18" ht="62.25">
      <c r="C273" s="11"/>
      <c r="D273" s="11"/>
      <c r="E273" s="1"/>
      <c r="I273" s="11"/>
      <c r="J273" s="11"/>
      <c r="K273" s="1"/>
      <c r="P273" s="13"/>
      <c r="Q273" s="90"/>
      <c r="R273" s="75"/>
    </row>
    <row r="274" spans="3:18" ht="62.25">
      <c r="C274" s="11"/>
      <c r="D274" s="11"/>
      <c r="E274" s="1"/>
      <c r="I274" s="11"/>
      <c r="J274" s="11"/>
      <c r="K274" s="1"/>
      <c r="P274" s="13"/>
      <c r="Q274" s="90"/>
      <c r="R274" s="75"/>
    </row>
    <row r="275" spans="3:18" ht="62.25">
      <c r="C275" s="11"/>
      <c r="D275" s="11"/>
      <c r="E275" s="1"/>
      <c r="I275" s="11"/>
      <c r="J275" s="11"/>
      <c r="K275" s="1"/>
      <c r="P275" s="13"/>
      <c r="Q275" s="90"/>
      <c r="R275" s="75"/>
    </row>
    <row r="276" spans="3:18" ht="62.25">
      <c r="C276" s="11"/>
      <c r="D276" s="11"/>
      <c r="E276" s="1"/>
      <c r="I276" s="11"/>
      <c r="J276" s="11"/>
      <c r="K276" s="1"/>
      <c r="P276" s="13"/>
      <c r="Q276" s="90"/>
      <c r="R276" s="75"/>
    </row>
    <row r="277" spans="3:18" ht="62.25">
      <c r="C277" s="11"/>
      <c r="D277" s="11"/>
      <c r="E277" s="1"/>
      <c r="I277" s="11"/>
      <c r="J277" s="11"/>
      <c r="K277" s="1"/>
      <c r="P277" s="13"/>
      <c r="Q277" s="90"/>
      <c r="R277" s="75"/>
    </row>
    <row r="278" spans="3:18" ht="62.25">
      <c r="C278" s="11"/>
      <c r="D278" s="11"/>
      <c r="E278" s="1"/>
      <c r="I278" s="11"/>
      <c r="J278" s="11"/>
      <c r="K278" s="1"/>
      <c r="P278" s="13"/>
      <c r="Q278" s="90"/>
      <c r="R278" s="75"/>
    </row>
    <row r="279" spans="3:18" ht="62.25">
      <c r="C279" s="11"/>
      <c r="D279" s="11"/>
      <c r="E279" s="1"/>
      <c r="I279" s="11"/>
      <c r="J279" s="11"/>
      <c r="K279" s="1"/>
      <c r="P279" s="13"/>
      <c r="Q279" s="90"/>
      <c r="R279" s="75"/>
    </row>
    <row r="280" spans="3:18" ht="62.25">
      <c r="C280" s="11"/>
      <c r="D280" s="11"/>
      <c r="E280" s="1"/>
      <c r="I280" s="11"/>
      <c r="J280" s="11"/>
      <c r="K280" s="1"/>
      <c r="P280" s="13"/>
      <c r="Q280" s="90"/>
      <c r="R280" s="75"/>
    </row>
    <row r="281" spans="3:18" ht="62.25">
      <c r="C281" s="11"/>
      <c r="D281" s="11"/>
      <c r="E281" s="1"/>
      <c r="I281" s="11"/>
      <c r="J281" s="11"/>
      <c r="K281" s="1"/>
      <c r="P281" s="13"/>
      <c r="Q281" s="90"/>
      <c r="R281" s="75"/>
    </row>
    <row r="282" spans="3:18" ht="62.25">
      <c r="C282" s="11"/>
      <c r="D282" s="11"/>
      <c r="E282" s="1"/>
      <c r="I282" s="11"/>
      <c r="J282" s="11"/>
      <c r="K282" s="1"/>
      <c r="P282" s="13"/>
      <c r="Q282" s="90"/>
      <c r="R282" s="75"/>
    </row>
    <row r="283" spans="3:18" ht="62.25">
      <c r="C283" s="11"/>
      <c r="D283" s="11"/>
      <c r="E283" s="1"/>
      <c r="I283" s="11"/>
      <c r="J283" s="11"/>
      <c r="K283" s="1"/>
      <c r="P283" s="13"/>
      <c r="Q283" s="90"/>
      <c r="R283" s="75"/>
    </row>
    <row r="284" spans="3:18" ht="62.25">
      <c r="C284" s="11"/>
      <c r="D284" s="11"/>
      <c r="E284" s="1"/>
      <c r="I284" s="11"/>
      <c r="J284" s="11"/>
      <c r="K284" s="1"/>
      <c r="P284" s="13"/>
      <c r="Q284" s="90"/>
      <c r="R284" s="75"/>
    </row>
    <row r="285" spans="3:18" ht="62.25">
      <c r="C285" s="11"/>
      <c r="D285" s="11"/>
      <c r="E285" s="1"/>
      <c r="I285" s="11"/>
      <c r="J285" s="11"/>
      <c r="K285" s="1"/>
      <c r="P285" s="13"/>
      <c r="Q285" s="90"/>
      <c r="R285" s="75"/>
    </row>
    <row r="286" spans="3:18" ht="62.25">
      <c r="C286" s="11"/>
      <c r="D286" s="11"/>
      <c r="E286" s="1"/>
      <c r="I286" s="11"/>
      <c r="J286" s="11"/>
      <c r="K286" s="1"/>
      <c r="P286" s="13"/>
      <c r="Q286" s="90"/>
      <c r="R286" s="75"/>
    </row>
    <row r="287" spans="3:18" ht="62.25">
      <c r="C287" s="11"/>
      <c r="D287" s="11"/>
      <c r="E287" s="1"/>
      <c r="I287" s="11"/>
      <c r="J287" s="11"/>
      <c r="K287" s="1"/>
      <c r="P287" s="13"/>
      <c r="Q287" s="90"/>
      <c r="R287" s="75"/>
    </row>
    <row r="288" spans="3:18" ht="62.25">
      <c r="C288" s="11"/>
      <c r="D288" s="11"/>
      <c r="E288" s="1"/>
      <c r="I288" s="11"/>
      <c r="J288" s="11"/>
      <c r="K288" s="1"/>
      <c r="P288" s="13"/>
      <c r="Q288" s="90"/>
      <c r="R288" s="75"/>
    </row>
    <row r="289" spans="3:18" ht="62.25">
      <c r="C289" s="11"/>
      <c r="D289" s="11"/>
      <c r="E289" s="1"/>
      <c r="I289" s="11"/>
      <c r="J289" s="11"/>
      <c r="K289" s="1"/>
      <c r="P289" s="13"/>
      <c r="Q289" s="90"/>
      <c r="R289" s="75"/>
    </row>
    <row r="290" spans="3:18" ht="62.25">
      <c r="C290" s="11"/>
      <c r="D290" s="11"/>
      <c r="E290" s="1"/>
      <c r="I290" s="11"/>
      <c r="J290" s="11"/>
      <c r="K290" s="1"/>
      <c r="P290" s="13"/>
      <c r="Q290" s="90"/>
      <c r="R290" s="75"/>
    </row>
    <row r="291" spans="3:18" ht="62.25">
      <c r="C291" s="11"/>
      <c r="D291" s="11"/>
      <c r="E291" s="1"/>
      <c r="I291" s="11"/>
      <c r="J291" s="11"/>
      <c r="K291" s="1"/>
      <c r="P291" s="13"/>
      <c r="Q291" s="90"/>
      <c r="R291" s="75"/>
    </row>
    <row r="292" spans="3:18" ht="62.25">
      <c r="C292" s="11"/>
      <c r="D292" s="11"/>
      <c r="E292" s="1"/>
      <c r="I292" s="11"/>
      <c r="J292" s="11"/>
      <c r="K292" s="1"/>
      <c r="P292" s="13"/>
      <c r="Q292" s="90"/>
      <c r="R292" s="75"/>
    </row>
    <row r="293" spans="3:18" ht="62.25">
      <c r="C293" s="11"/>
      <c r="D293" s="11"/>
      <c r="E293" s="1"/>
      <c r="I293" s="11"/>
      <c r="J293" s="11"/>
      <c r="K293" s="1"/>
      <c r="P293" s="13"/>
      <c r="Q293" s="90"/>
      <c r="R293" s="75"/>
    </row>
    <row r="294" spans="3:18" ht="62.25">
      <c r="C294" s="11"/>
      <c r="D294" s="11"/>
      <c r="E294" s="1"/>
      <c r="I294" s="11"/>
      <c r="J294" s="11"/>
      <c r="K294" s="1"/>
      <c r="P294" s="13"/>
      <c r="Q294" s="90"/>
      <c r="R294" s="75"/>
    </row>
    <row r="295" spans="3:18" ht="62.25">
      <c r="C295" s="11"/>
      <c r="D295" s="11"/>
      <c r="E295" s="1"/>
      <c r="I295" s="11"/>
      <c r="J295" s="11"/>
      <c r="K295" s="1"/>
      <c r="P295" s="13"/>
      <c r="Q295" s="90"/>
      <c r="R295" s="75"/>
    </row>
    <row r="296" spans="3:18" ht="62.25">
      <c r="C296" s="11"/>
      <c r="D296" s="11"/>
      <c r="E296" s="1"/>
      <c r="I296" s="11"/>
      <c r="J296" s="11"/>
      <c r="K296" s="1"/>
      <c r="P296" s="13"/>
      <c r="Q296" s="90"/>
      <c r="R296" s="75"/>
    </row>
    <row r="297" spans="3:18" ht="62.25">
      <c r="C297" s="11"/>
      <c r="D297" s="11"/>
      <c r="E297" s="1"/>
      <c r="I297" s="11"/>
      <c r="J297" s="11"/>
      <c r="K297" s="1"/>
      <c r="P297" s="13"/>
      <c r="Q297" s="90"/>
      <c r="R297" s="75"/>
    </row>
    <row r="298" spans="3:18" ht="62.25">
      <c r="C298" s="11"/>
      <c r="D298" s="11"/>
      <c r="E298" s="1"/>
      <c r="I298" s="11"/>
      <c r="J298" s="11"/>
      <c r="K298" s="1"/>
      <c r="P298" s="13"/>
      <c r="Q298" s="90"/>
      <c r="R298" s="75"/>
    </row>
    <row r="299" spans="3:18" ht="62.25">
      <c r="C299" s="11"/>
      <c r="D299" s="11"/>
      <c r="E299" s="1"/>
      <c r="I299" s="11"/>
      <c r="J299" s="11"/>
      <c r="K299" s="1"/>
      <c r="P299" s="13"/>
      <c r="Q299" s="90"/>
      <c r="R299" s="75"/>
    </row>
    <row r="300" spans="3:18" ht="62.25">
      <c r="C300" s="11"/>
      <c r="D300" s="11"/>
      <c r="E300" s="1"/>
      <c r="I300" s="11"/>
      <c r="J300" s="11"/>
      <c r="K300" s="1"/>
      <c r="P300" s="13"/>
      <c r="Q300" s="90"/>
      <c r="R300" s="75"/>
    </row>
    <row r="301" spans="3:18" ht="62.25">
      <c r="C301" s="11"/>
      <c r="D301" s="11"/>
      <c r="E301" s="1"/>
      <c r="I301" s="11"/>
      <c r="J301" s="11"/>
      <c r="K301" s="1"/>
      <c r="P301" s="13"/>
      <c r="Q301" s="90"/>
      <c r="R301" s="75"/>
    </row>
    <row r="302" spans="3:18" ht="62.25">
      <c r="C302" s="11"/>
      <c r="D302" s="11"/>
      <c r="E302" s="1"/>
      <c r="I302" s="11"/>
      <c r="J302" s="11"/>
      <c r="K302" s="1"/>
      <c r="P302" s="13"/>
      <c r="Q302" s="90"/>
      <c r="R302" s="75"/>
    </row>
    <row r="303" spans="3:18" ht="62.25">
      <c r="C303" s="11"/>
      <c r="D303" s="11"/>
      <c r="E303" s="1"/>
      <c r="I303" s="11"/>
      <c r="J303" s="11"/>
      <c r="K303" s="1"/>
      <c r="P303" s="13"/>
      <c r="Q303" s="90"/>
      <c r="R303" s="75"/>
    </row>
    <row r="304" spans="3:18" ht="62.25">
      <c r="C304" s="11"/>
      <c r="D304" s="11"/>
      <c r="E304" s="1"/>
      <c r="I304" s="11"/>
      <c r="J304" s="11"/>
      <c r="K304" s="1"/>
      <c r="P304" s="13"/>
      <c r="Q304" s="90"/>
      <c r="R304" s="75"/>
    </row>
    <row r="305" spans="3:18" ht="62.25">
      <c r="C305" s="11"/>
      <c r="D305" s="11"/>
      <c r="E305" s="1"/>
      <c r="I305" s="11"/>
      <c r="J305" s="11"/>
      <c r="K305" s="1"/>
      <c r="P305" s="13"/>
      <c r="Q305" s="90"/>
      <c r="R305" s="75"/>
    </row>
    <row r="306" spans="3:18" ht="62.25">
      <c r="C306" s="11"/>
      <c r="D306" s="11"/>
      <c r="E306" s="1"/>
      <c r="I306" s="11"/>
      <c r="J306" s="11"/>
      <c r="K306" s="1"/>
      <c r="P306" s="13"/>
      <c r="Q306" s="90"/>
      <c r="R306" s="75"/>
    </row>
    <row r="307" spans="3:18" ht="62.25">
      <c r="C307" s="11"/>
      <c r="D307" s="11"/>
      <c r="E307" s="1"/>
      <c r="I307" s="11"/>
      <c r="J307" s="11"/>
      <c r="K307" s="1"/>
      <c r="P307" s="13"/>
      <c r="Q307" s="90"/>
      <c r="R307" s="75"/>
    </row>
    <row r="308" spans="3:18" ht="62.25">
      <c r="C308" s="11"/>
      <c r="D308" s="11"/>
      <c r="E308" s="1"/>
      <c r="I308" s="11"/>
      <c r="J308" s="11"/>
      <c r="K308" s="1"/>
      <c r="P308" s="13"/>
      <c r="Q308" s="90"/>
      <c r="R308" s="75"/>
    </row>
    <row r="309" spans="3:18" ht="62.25">
      <c r="C309" s="11"/>
      <c r="D309" s="11"/>
      <c r="E309" s="1"/>
      <c r="I309" s="11"/>
      <c r="J309" s="11"/>
      <c r="K309" s="1"/>
      <c r="P309" s="13"/>
      <c r="Q309" s="90"/>
      <c r="R309" s="75"/>
    </row>
    <row r="310" spans="3:18" ht="62.25">
      <c r="C310" s="11"/>
      <c r="D310" s="11"/>
      <c r="E310" s="1"/>
      <c r="I310" s="11"/>
      <c r="J310" s="11"/>
      <c r="K310" s="1"/>
      <c r="P310" s="13"/>
      <c r="Q310" s="90"/>
      <c r="R310" s="75"/>
    </row>
    <row r="311" spans="3:18" ht="62.25">
      <c r="C311" s="11"/>
      <c r="D311" s="11"/>
      <c r="E311" s="1"/>
      <c r="I311" s="11"/>
      <c r="J311" s="11"/>
      <c r="K311" s="1"/>
      <c r="P311" s="13"/>
      <c r="Q311" s="90"/>
      <c r="R311" s="75"/>
    </row>
    <row r="312" spans="3:18" ht="62.25">
      <c r="C312" s="11"/>
      <c r="D312" s="11"/>
      <c r="E312" s="1"/>
      <c r="I312" s="11"/>
      <c r="J312" s="11"/>
      <c r="K312" s="1"/>
      <c r="P312" s="13"/>
      <c r="Q312" s="90"/>
      <c r="R312" s="75"/>
    </row>
    <row r="313" spans="3:18" ht="62.25">
      <c r="C313" s="11"/>
      <c r="D313" s="11"/>
      <c r="E313" s="1"/>
      <c r="I313" s="11"/>
      <c r="J313" s="11"/>
      <c r="K313" s="1"/>
      <c r="P313" s="13"/>
      <c r="Q313" s="90"/>
      <c r="R313" s="75"/>
    </row>
    <row r="314" spans="3:18" ht="62.25">
      <c r="C314" s="11"/>
      <c r="D314" s="11"/>
      <c r="E314" s="1"/>
      <c r="I314" s="11"/>
      <c r="J314" s="11"/>
      <c r="K314" s="1"/>
      <c r="P314" s="13"/>
      <c r="Q314" s="90"/>
      <c r="R314" s="75"/>
    </row>
    <row r="315" spans="3:18" ht="62.25">
      <c r="C315" s="11"/>
      <c r="D315" s="11"/>
      <c r="E315" s="1"/>
      <c r="I315" s="11"/>
      <c r="J315" s="11"/>
      <c r="K315" s="1"/>
      <c r="P315" s="13"/>
      <c r="Q315" s="90"/>
      <c r="R315" s="75"/>
    </row>
    <row r="316" spans="3:18" ht="62.25">
      <c r="C316" s="11"/>
      <c r="D316" s="11"/>
      <c r="E316" s="1"/>
      <c r="I316" s="11"/>
      <c r="J316" s="11"/>
      <c r="K316" s="1"/>
      <c r="P316" s="13"/>
      <c r="Q316" s="90"/>
      <c r="R316" s="75"/>
    </row>
    <row r="317" spans="3:18" ht="62.25">
      <c r="C317" s="11"/>
      <c r="D317" s="11"/>
      <c r="E317" s="1"/>
      <c r="I317" s="11"/>
      <c r="J317" s="11"/>
      <c r="K317" s="1"/>
      <c r="P317" s="13"/>
      <c r="Q317" s="90"/>
      <c r="R317" s="75"/>
    </row>
    <row r="318" spans="3:18" ht="62.25">
      <c r="C318" s="11"/>
      <c r="D318" s="11"/>
      <c r="E318" s="1"/>
      <c r="I318" s="11"/>
      <c r="J318" s="11"/>
      <c r="K318" s="1"/>
      <c r="P318" s="13"/>
      <c r="Q318" s="90"/>
      <c r="R318" s="75"/>
    </row>
    <row r="319" spans="3:18" ht="62.25">
      <c r="C319" s="11"/>
      <c r="D319" s="11"/>
      <c r="E319" s="1"/>
      <c r="I319" s="11"/>
      <c r="J319" s="11"/>
      <c r="K319" s="1"/>
      <c r="P319" s="13"/>
      <c r="Q319" s="90"/>
      <c r="R319" s="75"/>
    </row>
    <row r="320" spans="3:18" ht="62.25">
      <c r="C320" s="11"/>
      <c r="D320" s="11"/>
      <c r="E320" s="1"/>
      <c r="I320" s="11"/>
      <c r="J320" s="11"/>
      <c r="K320" s="1"/>
      <c r="P320" s="13"/>
      <c r="Q320" s="90"/>
      <c r="R320" s="75"/>
    </row>
    <row r="321" spans="3:18" ht="62.25">
      <c r="C321" s="11"/>
      <c r="D321" s="11"/>
      <c r="E321" s="1"/>
      <c r="I321" s="11"/>
      <c r="J321" s="11"/>
      <c r="K321" s="1"/>
      <c r="P321" s="13"/>
      <c r="Q321" s="90"/>
      <c r="R321" s="75"/>
    </row>
    <row r="322" spans="3:18" ht="62.25">
      <c r="C322" s="11"/>
      <c r="D322" s="11"/>
      <c r="E322" s="1"/>
      <c r="I322" s="11"/>
      <c r="J322" s="11"/>
      <c r="K322" s="1"/>
      <c r="P322" s="13"/>
      <c r="Q322" s="90"/>
      <c r="R322" s="75"/>
    </row>
    <row r="323" spans="3:18" ht="62.25">
      <c r="C323" s="11"/>
      <c r="D323" s="11"/>
      <c r="E323" s="1"/>
      <c r="I323" s="11"/>
      <c r="J323" s="11"/>
      <c r="K323" s="1"/>
      <c r="P323" s="13"/>
      <c r="Q323" s="90"/>
      <c r="R323" s="75"/>
    </row>
    <row r="324" spans="3:18" ht="62.25">
      <c r="C324" s="11"/>
      <c r="D324" s="11"/>
      <c r="E324" s="1"/>
      <c r="I324" s="11"/>
      <c r="J324" s="11"/>
      <c r="K324" s="1"/>
      <c r="P324" s="13"/>
      <c r="Q324" s="90"/>
      <c r="R324" s="75"/>
    </row>
    <row r="325" spans="3:18" ht="62.25">
      <c r="C325" s="11"/>
      <c r="D325" s="11"/>
      <c r="E325" s="1"/>
      <c r="I325" s="11"/>
      <c r="J325" s="11"/>
      <c r="K325" s="1"/>
      <c r="P325" s="13"/>
      <c r="Q325" s="90"/>
      <c r="R325" s="75"/>
    </row>
    <row r="326" spans="3:18" ht="62.25">
      <c r="C326" s="11"/>
      <c r="D326" s="11"/>
      <c r="E326" s="1"/>
      <c r="I326" s="11"/>
      <c r="J326" s="11"/>
      <c r="K326" s="1"/>
      <c r="P326" s="13"/>
      <c r="Q326" s="90"/>
      <c r="R326" s="75"/>
    </row>
    <row r="327" spans="3:18" ht="62.25">
      <c r="C327" s="11"/>
      <c r="D327" s="11"/>
      <c r="E327" s="1"/>
      <c r="I327" s="11"/>
      <c r="J327" s="11"/>
      <c r="K327" s="1"/>
      <c r="P327" s="13"/>
      <c r="Q327" s="90"/>
      <c r="R327" s="75"/>
    </row>
    <row r="328" spans="3:18" ht="62.25">
      <c r="C328" s="11"/>
      <c r="D328" s="11"/>
      <c r="E328" s="1"/>
      <c r="I328" s="11"/>
      <c r="J328" s="11"/>
      <c r="K328" s="1"/>
      <c r="P328" s="13"/>
      <c r="Q328" s="90"/>
      <c r="R328" s="75"/>
    </row>
    <row r="329" spans="3:18" ht="62.25">
      <c r="C329" s="11"/>
      <c r="D329" s="11"/>
      <c r="E329" s="1"/>
      <c r="I329" s="11"/>
      <c r="J329" s="11"/>
      <c r="K329" s="1"/>
      <c r="P329" s="13"/>
      <c r="Q329" s="90"/>
      <c r="R329" s="75"/>
    </row>
    <row r="330" spans="3:18" ht="62.25">
      <c r="C330" s="11"/>
      <c r="D330" s="11"/>
      <c r="E330" s="1"/>
      <c r="I330" s="11"/>
      <c r="J330" s="11"/>
      <c r="K330" s="1"/>
      <c r="P330" s="13"/>
      <c r="Q330" s="90"/>
      <c r="R330" s="75"/>
    </row>
    <row r="331" spans="3:18" ht="62.25">
      <c r="C331" s="11"/>
      <c r="D331" s="11"/>
      <c r="E331" s="1"/>
      <c r="I331" s="11"/>
      <c r="J331" s="11"/>
      <c r="K331" s="1"/>
      <c r="P331" s="13"/>
      <c r="Q331" s="90"/>
      <c r="R331" s="75"/>
    </row>
    <row r="332" spans="3:18" ht="62.25">
      <c r="C332" s="11"/>
      <c r="D332" s="11"/>
      <c r="E332" s="1"/>
      <c r="I332" s="11"/>
      <c r="J332" s="11"/>
      <c r="K332" s="1"/>
      <c r="P332" s="13"/>
      <c r="Q332" s="90"/>
      <c r="R332" s="75"/>
    </row>
    <row r="333" spans="3:18" ht="62.25">
      <c r="C333" s="11"/>
      <c r="D333" s="11"/>
      <c r="E333" s="1"/>
      <c r="I333" s="11"/>
      <c r="J333" s="11"/>
      <c r="K333" s="1"/>
      <c r="P333" s="13"/>
      <c r="Q333" s="90"/>
      <c r="R333" s="75"/>
    </row>
    <row r="334" spans="3:18" ht="62.25">
      <c r="C334" s="11"/>
      <c r="D334" s="11"/>
      <c r="E334" s="1"/>
      <c r="I334" s="11"/>
      <c r="J334" s="11"/>
      <c r="K334" s="1"/>
      <c r="P334" s="13"/>
      <c r="Q334" s="90"/>
      <c r="R334" s="75"/>
    </row>
    <row r="335" spans="3:18" ht="62.25">
      <c r="C335" s="11"/>
      <c r="D335" s="11"/>
      <c r="E335" s="1"/>
      <c r="I335" s="11"/>
      <c r="J335" s="11"/>
      <c r="K335" s="1"/>
      <c r="P335" s="13"/>
      <c r="Q335" s="90"/>
      <c r="R335" s="75"/>
    </row>
    <row r="336" spans="3:18" ht="62.25">
      <c r="C336" s="11"/>
      <c r="D336" s="11"/>
      <c r="E336" s="1"/>
      <c r="I336" s="11"/>
      <c r="J336" s="11"/>
      <c r="K336" s="1"/>
      <c r="P336" s="13"/>
      <c r="Q336" s="90"/>
      <c r="R336" s="75"/>
    </row>
    <row r="337" spans="3:18" ht="62.25">
      <c r="C337" s="11"/>
      <c r="D337" s="11"/>
      <c r="E337" s="1"/>
      <c r="I337" s="11"/>
      <c r="J337" s="11"/>
      <c r="K337" s="1"/>
      <c r="P337" s="13"/>
      <c r="Q337" s="90"/>
      <c r="R337" s="75"/>
    </row>
    <row r="338" spans="3:18" ht="62.25">
      <c r="C338" s="11"/>
      <c r="D338" s="11"/>
      <c r="E338" s="1"/>
      <c r="I338" s="11"/>
      <c r="J338" s="11"/>
      <c r="K338" s="1"/>
      <c r="P338" s="13"/>
      <c r="Q338" s="90"/>
      <c r="R338" s="75"/>
    </row>
    <row r="339" spans="3:18" ht="62.25">
      <c r="C339" s="11"/>
      <c r="D339" s="11"/>
      <c r="E339" s="1"/>
      <c r="I339" s="11"/>
      <c r="J339" s="11"/>
      <c r="K339" s="1"/>
      <c r="P339" s="13"/>
      <c r="Q339" s="90"/>
      <c r="R339" s="75"/>
    </row>
    <row r="340" spans="3:18" ht="62.25">
      <c r="C340" s="11"/>
      <c r="D340" s="11"/>
      <c r="E340" s="1"/>
      <c r="I340" s="11"/>
      <c r="J340" s="11"/>
      <c r="K340" s="1"/>
      <c r="P340" s="13"/>
      <c r="Q340" s="90"/>
      <c r="R340" s="75"/>
    </row>
    <row r="341" spans="3:18" ht="62.25">
      <c r="C341" s="11"/>
      <c r="D341" s="11"/>
      <c r="E341" s="1"/>
      <c r="I341" s="11"/>
      <c r="J341" s="11"/>
      <c r="K341" s="1"/>
      <c r="P341" s="13"/>
      <c r="Q341" s="90"/>
      <c r="R341" s="75"/>
    </row>
    <row r="342" spans="3:18" ht="62.25">
      <c r="C342" s="11"/>
      <c r="D342" s="11"/>
      <c r="E342" s="1"/>
      <c r="I342" s="11"/>
      <c r="J342" s="11"/>
      <c r="K342" s="1"/>
      <c r="P342" s="13"/>
      <c r="Q342" s="90"/>
      <c r="R342" s="75"/>
    </row>
    <row r="343" spans="3:18" ht="62.25">
      <c r="C343" s="11"/>
      <c r="D343" s="11"/>
      <c r="E343" s="1"/>
      <c r="I343" s="11"/>
      <c r="J343" s="11"/>
      <c r="K343" s="1"/>
      <c r="P343" s="13"/>
      <c r="Q343" s="90"/>
      <c r="R343" s="75"/>
    </row>
    <row r="344" spans="3:18" ht="62.25">
      <c r="C344" s="11"/>
      <c r="D344" s="11"/>
      <c r="E344" s="1"/>
      <c r="I344" s="11"/>
      <c r="J344" s="11"/>
      <c r="K344" s="1"/>
      <c r="P344" s="13"/>
      <c r="Q344" s="90"/>
      <c r="R344" s="75"/>
    </row>
    <row r="345" spans="3:18" ht="62.25">
      <c r="C345" s="11"/>
      <c r="D345" s="11"/>
      <c r="E345" s="1"/>
      <c r="I345" s="11"/>
      <c r="J345" s="11"/>
      <c r="K345" s="1"/>
      <c r="P345" s="13"/>
      <c r="Q345" s="90"/>
      <c r="R345" s="75"/>
    </row>
    <row r="346" spans="3:18" ht="62.25">
      <c r="C346" s="11"/>
      <c r="D346" s="11"/>
      <c r="E346" s="1"/>
      <c r="I346" s="11"/>
      <c r="J346" s="11"/>
      <c r="K346" s="1"/>
      <c r="P346" s="13"/>
      <c r="Q346" s="90"/>
      <c r="R346" s="75"/>
    </row>
    <row r="347" spans="3:18" ht="62.25">
      <c r="C347" s="11"/>
      <c r="D347" s="11"/>
      <c r="E347" s="1"/>
      <c r="I347" s="11"/>
      <c r="J347" s="11"/>
      <c r="K347" s="1"/>
      <c r="P347" s="13"/>
      <c r="Q347" s="90"/>
      <c r="R347" s="75"/>
    </row>
    <row r="348" spans="3:18" ht="62.25">
      <c r="C348" s="11"/>
      <c r="D348" s="11"/>
      <c r="E348" s="1"/>
      <c r="I348" s="11"/>
      <c r="J348" s="11"/>
      <c r="K348" s="1"/>
      <c r="P348" s="13"/>
      <c r="Q348" s="90"/>
      <c r="R348" s="75"/>
    </row>
    <row r="349" spans="3:18" ht="62.25">
      <c r="C349" s="11"/>
      <c r="D349" s="11"/>
      <c r="E349" s="1"/>
      <c r="I349" s="11"/>
      <c r="J349" s="11"/>
      <c r="K349" s="1"/>
      <c r="P349" s="13"/>
      <c r="Q349" s="90"/>
      <c r="R349" s="75"/>
    </row>
    <row r="350" spans="3:18" ht="62.25">
      <c r="C350" s="11"/>
      <c r="D350" s="11"/>
      <c r="E350" s="1"/>
      <c r="I350" s="11"/>
      <c r="J350" s="11"/>
      <c r="K350" s="1"/>
      <c r="P350" s="13"/>
      <c r="Q350" s="90"/>
      <c r="R350" s="75"/>
    </row>
    <row r="351" spans="3:18" ht="62.25">
      <c r="C351" s="11"/>
      <c r="D351" s="11"/>
      <c r="E351" s="1"/>
      <c r="I351" s="11"/>
      <c r="J351" s="11"/>
      <c r="K351" s="1"/>
      <c r="P351" s="13"/>
      <c r="Q351" s="90"/>
      <c r="R351" s="75"/>
    </row>
    <row r="352" spans="3:18" ht="62.25">
      <c r="C352" s="11"/>
      <c r="D352" s="11"/>
      <c r="E352" s="1"/>
      <c r="I352" s="11"/>
      <c r="J352" s="11"/>
      <c r="K352" s="1"/>
      <c r="P352" s="13"/>
      <c r="Q352" s="90"/>
      <c r="R352" s="75"/>
    </row>
    <row r="353" spans="3:18" ht="62.25">
      <c r="C353" s="11"/>
      <c r="D353" s="11"/>
      <c r="E353" s="1"/>
      <c r="I353" s="11"/>
      <c r="J353" s="11"/>
      <c r="K353" s="1"/>
      <c r="P353" s="13"/>
      <c r="Q353" s="90"/>
      <c r="R353" s="75"/>
    </row>
    <row r="354" spans="3:18" ht="62.25">
      <c r="C354" s="11"/>
      <c r="D354" s="11"/>
      <c r="E354" s="1"/>
      <c r="I354" s="11"/>
      <c r="J354" s="11"/>
      <c r="K354" s="1"/>
      <c r="P354" s="13"/>
      <c r="Q354" s="90"/>
      <c r="R354" s="75"/>
    </row>
    <row r="355" spans="3:18" ht="62.25">
      <c r="C355" s="11"/>
      <c r="D355" s="11"/>
      <c r="E355" s="1"/>
      <c r="I355" s="11"/>
      <c r="J355" s="11"/>
      <c r="K355" s="1"/>
      <c r="P355" s="13"/>
      <c r="Q355" s="90"/>
      <c r="R355" s="75"/>
    </row>
    <row r="356" spans="3:18" ht="62.25">
      <c r="C356" s="11"/>
      <c r="D356" s="11"/>
      <c r="E356" s="1"/>
      <c r="I356" s="11"/>
      <c r="J356" s="11"/>
      <c r="K356" s="1"/>
      <c r="P356" s="13"/>
      <c r="Q356" s="90"/>
      <c r="R356" s="75"/>
    </row>
    <row r="357" spans="3:18" ht="62.25">
      <c r="C357" s="11"/>
      <c r="D357" s="11"/>
      <c r="E357" s="1"/>
      <c r="I357" s="11"/>
      <c r="J357" s="11"/>
      <c r="K357" s="1"/>
      <c r="P357" s="13"/>
      <c r="Q357" s="90"/>
      <c r="R357" s="75"/>
    </row>
    <row r="358" spans="3:18" ht="62.25">
      <c r="C358" s="11"/>
      <c r="D358" s="11"/>
      <c r="E358" s="1"/>
      <c r="I358" s="11"/>
      <c r="J358" s="11"/>
      <c r="K358" s="1"/>
      <c r="P358" s="13"/>
      <c r="Q358" s="90"/>
      <c r="R358" s="75"/>
    </row>
    <row r="359" spans="3:18" ht="62.25">
      <c r="C359" s="11"/>
      <c r="D359" s="11"/>
      <c r="E359" s="1"/>
      <c r="I359" s="11"/>
      <c r="J359" s="11"/>
      <c r="K359" s="1"/>
      <c r="P359" s="13"/>
      <c r="Q359" s="90"/>
      <c r="R359" s="75"/>
    </row>
    <row r="360" spans="3:18" ht="62.25">
      <c r="C360" s="11"/>
      <c r="D360" s="11"/>
      <c r="E360" s="1"/>
      <c r="I360" s="11"/>
      <c r="J360" s="11"/>
      <c r="K360" s="1"/>
      <c r="P360" s="13"/>
      <c r="Q360" s="90"/>
      <c r="R360" s="75"/>
    </row>
    <row r="361" spans="3:18" ht="62.25">
      <c r="C361" s="11"/>
      <c r="D361" s="11"/>
      <c r="E361" s="1"/>
      <c r="I361" s="11"/>
      <c r="J361" s="11"/>
      <c r="K361" s="1"/>
      <c r="P361" s="13"/>
      <c r="Q361" s="90"/>
      <c r="R361" s="75"/>
    </row>
    <row r="362" spans="3:18" ht="62.25">
      <c r="C362" s="11"/>
      <c r="D362" s="11"/>
      <c r="E362" s="1"/>
      <c r="I362" s="11"/>
      <c r="J362" s="11"/>
      <c r="K362" s="1"/>
      <c r="P362" s="13"/>
      <c r="Q362" s="90"/>
      <c r="R362" s="75"/>
    </row>
    <row r="363" spans="3:18" ht="62.25">
      <c r="C363" s="11"/>
      <c r="D363" s="11"/>
      <c r="E363" s="1"/>
      <c r="I363" s="11"/>
      <c r="J363" s="11"/>
      <c r="K363" s="1"/>
      <c r="P363" s="13"/>
      <c r="Q363" s="90"/>
      <c r="R363" s="75"/>
    </row>
    <row r="364" spans="3:18" ht="62.25">
      <c r="C364" s="11"/>
      <c r="D364" s="11"/>
      <c r="E364" s="1"/>
      <c r="I364" s="11"/>
      <c r="J364" s="11"/>
      <c r="K364" s="1"/>
      <c r="P364" s="13"/>
      <c r="Q364" s="90"/>
      <c r="R364" s="75"/>
    </row>
    <row r="365" spans="3:18" ht="62.25">
      <c r="C365" s="11"/>
      <c r="D365" s="11"/>
      <c r="E365" s="1"/>
      <c r="I365" s="11"/>
      <c r="J365" s="11"/>
      <c r="K365" s="1"/>
      <c r="P365" s="13"/>
      <c r="Q365" s="90"/>
      <c r="R365" s="75"/>
    </row>
    <row r="366" spans="3:18" ht="62.25">
      <c r="C366" s="11"/>
      <c r="D366" s="11"/>
      <c r="E366" s="1"/>
      <c r="I366" s="11"/>
      <c r="J366" s="11"/>
      <c r="K366" s="1"/>
      <c r="P366" s="13"/>
      <c r="Q366" s="90"/>
      <c r="R366" s="75"/>
    </row>
    <row r="367" spans="3:18" ht="62.25">
      <c r="C367" s="11"/>
      <c r="D367" s="11"/>
      <c r="E367" s="1"/>
      <c r="I367" s="11"/>
      <c r="J367" s="11"/>
      <c r="K367" s="1"/>
      <c r="P367" s="13"/>
      <c r="Q367" s="90"/>
      <c r="R367" s="75"/>
    </row>
    <row r="368" spans="3:18" ht="62.25">
      <c r="C368" s="11"/>
      <c r="D368" s="11"/>
      <c r="E368" s="1"/>
      <c r="I368" s="11"/>
      <c r="J368" s="11"/>
      <c r="K368" s="1"/>
      <c r="P368" s="13"/>
      <c r="Q368" s="90"/>
      <c r="R368" s="75"/>
    </row>
    <row r="369" spans="3:18" ht="62.25">
      <c r="C369" s="11"/>
      <c r="D369" s="11"/>
      <c r="E369" s="1"/>
      <c r="I369" s="11"/>
      <c r="J369" s="11"/>
      <c r="K369" s="1"/>
      <c r="P369" s="13"/>
      <c r="Q369" s="90"/>
      <c r="R369" s="75"/>
    </row>
    <row r="370" spans="3:18" ht="62.25">
      <c r="C370" s="11"/>
      <c r="D370" s="11"/>
      <c r="E370" s="1"/>
      <c r="I370" s="11"/>
      <c r="J370" s="11"/>
      <c r="K370" s="1"/>
      <c r="P370" s="13"/>
      <c r="Q370" s="90"/>
      <c r="R370" s="75"/>
    </row>
    <row r="371" spans="3:18" ht="62.25">
      <c r="C371" s="11"/>
      <c r="D371" s="11"/>
      <c r="E371" s="1"/>
      <c r="I371" s="11"/>
      <c r="J371" s="11"/>
      <c r="K371" s="1"/>
      <c r="P371" s="13"/>
      <c r="Q371" s="90"/>
      <c r="R371" s="75"/>
    </row>
    <row r="372" spans="3:17" ht="62.25">
      <c r="C372" s="11"/>
      <c r="D372" s="11"/>
      <c r="E372" s="1"/>
      <c r="I372" s="11"/>
      <c r="J372" s="11"/>
      <c r="K372" s="1"/>
      <c r="P372" s="13"/>
      <c r="Q372" s="91"/>
    </row>
    <row r="373" spans="3:17" ht="62.25">
      <c r="C373" s="11"/>
      <c r="D373" s="11"/>
      <c r="E373" s="1"/>
      <c r="I373" s="11"/>
      <c r="J373" s="11"/>
      <c r="K373" s="1"/>
      <c r="P373" s="13"/>
      <c r="Q373" s="91"/>
    </row>
    <row r="374" spans="3:17" ht="62.25">
      <c r="C374" s="11"/>
      <c r="D374" s="11"/>
      <c r="E374" s="1"/>
      <c r="I374" s="11"/>
      <c r="J374" s="11"/>
      <c r="K374" s="1"/>
      <c r="P374" s="13"/>
      <c r="Q374" s="91"/>
    </row>
    <row r="375" spans="3:17" ht="62.25">
      <c r="C375" s="11"/>
      <c r="D375" s="11"/>
      <c r="E375" s="1"/>
      <c r="I375" s="11"/>
      <c r="J375" s="11"/>
      <c r="K375" s="1"/>
      <c r="P375" s="13"/>
      <c r="Q375" s="91"/>
    </row>
    <row r="376" spans="3:17" ht="62.25">
      <c r="C376" s="11"/>
      <c r="D376" s="11"/>
      <c r="E376" s="1"/>
      <c r="I376" s="11"/>
      <c r="J376" s="11"/>
      <c r="K376" s="1"/>
      <c r="P376" s="13"/>
      <c r="Q376" s="91"/>
    </row>
    <row r="377" spans="3:17" ht="62.25">
      <c r="C377" s="11"/>
      <c r="D377" s="11"/>
      <c r="E377" s="1"/>
      <c r="I377" s="11"/>
      <c r="J377" s="11"/>
      <c r="K377" s="1"/>
      <c r="P377" s="13"/>
      <c r="Q377" s="91"/>
    </row>
    <row r="378" spans="3:17" ht="62.25">
      <c r="C378" s="11"/>
      <c r="D378" s="11"/>
      <c r="E378" s="1"/>
      <c r="I378" s="11"/>
      <c r="J378" s="11"/>
      <c r="K378" s="1"/>
      <c r="P378" s="13"/>
      <c r="Q378" s="91"/>
    </row>
    <row r="379" spans="3:17" ht="62.25">
      <c r="C379" s="11"/>
      <c r="D379" s="11"/>
      <c r="E379" s="1"/>
      <c r="I379" s="11"/>
      <c r="J379" s="11"/>
      <c r="K379" s="1"/>
      <c r="P379" s="13"/>
      <c r="Q379" s="91"/>
    </row>
    <row r="380" spans="3:17" ht="62.25">
      <c r="C380" s="11"/>
      <c r="D380" s="11"/>
      <c r="E380" s="1"/>
      <c r="I380" s="11"/>
      <c r="J380" s="11"/>
      <c r="K380" s="1"/>
      <c r="P380" s="13"/>
      <c r="Q380" s="91"/>
    </row>
    <row r="381" spans="3:17" ht="62.25">
      <c r="C381" s="11"/>
      <c r="D381" s="11"/>
      <c r="E381" s="1"/>
      <c r="I381" s="11"/>
      <c r="J381" s="11"/>
      <c r="K381" s="1"/>
      <c r="P381" s="13"/>
      <c r="Q381" s="91"/>
    </row>
    <row r="382" spans="3:17" ht="62.25">
      <c r="C382" s="11"/>
      <c r="D382" s="11"/>
      <c r="E382" s="1"/>
      <c r="I382" s="11"/>
      <c r="J382" s="11"/>
      <c r="K382" s="1"/>
      <c r="P382" s="13"/>
      <c r="Q382" s="91"/>
    </row>
    <row r="383" spans="3:17" ht="62.25">
      <c r="C383" s="11"/>
      <c r="D383" s="11"/>
      <c r="E383" s="1"/>
      <c r="I383" s="11"/>
      <c r="J383" s="11"/>
      <c r="K383" s="1"/>
      <c r="P383" s="13"/>
      <c r="Q383" s="91"/>
    </row>
    <row r="384" spans="3:17" ht="62.25">
      <c r="C384" s="11"/>
      <c r="D384" s="11"/>
      <c r="E384" s="1"/>
      <c r="I384" s="11"/>
      <c r="J384" s="11"/>
      <c r="K384" s="1"/>
      <c r="P384" s="13"/>
      <c r="Q384" s="91"/>
    </row>
    <row r="385" spans="3:17" ht="62.25">
      <c r="C385" s="11"/>
      <c r="D385" s="11"/>
      <c r="E385" s="1"/>
      <c r="I385" s="11"/>
      <c r="J385" s="11"/>
      <c r="K385" s="1"/>
      <c r="P385" s="13"/>
      <c r="Q385" s="91"/>
    </row>
    <row r="386" spans="3:17" ht="62.25">
      <c r="C386" s="11"/>
      <c r="D386" s="11"/>
      <c r="E386" s="1"/>
      <c r="I386" s="11"/>
      <c r="J386" s="11"/>
      <c r="K386" s="1"/>
      <c r="P386" s="13"/>
      <c r="Q386" s="91"/>
    </row>
    <row r="387" spans="3:17" ht="62.25">
      <c r="C387" s="11"/>
      <c r="D387" s="11"/>
      <c r="E387" s="1"/>
      <c r="I387" s="11"/>
      <c r="J387" s="11"/>
      <c r="K387" s="1"/>
      <c r="P387" s="13"/>
      <c r="Q387" s="91"/>
    </row>
    <row r="388" spans="3:17" ht="62.25">
      <c r="C388" s="11"/>
      <c r="D388" s="11"/>
      <c r="E388" s="1"/>
      <c r="I388" s="11"/>
      <c r="J388" s="11"/>
      <c r="K388" s="1"/>
      <c r="P388" s="13"/>
      <c r="Q388" s="91"/>
    </row>
    <row r="389" spans="3:17" ht="62.25">
      <c r="C389" s="11"/>
      <c r="D389" s="11"/>
      <c r="E389" s="1"/>
      <c r="I389" s="11"/>
      <c r="J389" s="11"/>
      <c r="K389" s="1"/>
      <c r="P389" s="13"/>
      <c r="Q389" s="91"/>
    </row>
    <row r="390" spans="3:17" ht="62.25">
      <c r="C390" s="11"/>
      <c r="D390" s="11"/>
      <c r="E390" s="1"/>
      <c r="I390" s="11"/>
      <c r="J390" s="11"/>
      <c r="K390" s="1"/>
      <c r="P390" s="13"/>
      <c r="Q390" s="91"/>
    </row>
    <row r="391" spans="3:17" ht="62.25">
      <c r="C391" s="11"/>
      <c r="D391" s="11"/>
      <c r="E391" s="1"/>
      <c r="I391" s="11"/>
      <c r="J391" s="11"/>
      <c r="K391" s="1"/>
      <c r="P391" s="13"/>
      <c r="Q391" s="91"/>
    </row>
    <row r="392" spans="3:17" ht="62.25">
      <c r="C392" s="11"/>
      <c r="D392" s="11"/>
      <c r="E392" s="1"/>
      <c r="I392" s="11"/>
      <c r="J392" s="11"/>
      <c r="K392" s="1"/>
      <c r="P392" s="13"/>
      <c r="Q392" s="91"/>
    </row>
    <row r="393" spans="3:17" ht="62.25">
      <c r="C393" s="11"/>
      <c r="D393" s="11"/>
      <c r="E393" s="1"/>
      <c r="I393" s="11"/>
      <c r="J393" s="11"/>
      <c r="K393" s="1"/>
      <c r="P393" s="13"/>
      <c r="Q393" s="91"/>
    </row>
    <row r="394" spans="3:17" ht="62.25">
      <c r="C394" s="11"/>
      <c r="D394" s="11"/>
      <c r="E394" s="1"/>
      <c r="I394" s="11"/>
      <c r="J394" s="11"/>
      <c r="K394" s="1"/>
      <c r="P394" s="13"/>
      <c r="Q394" s="91"/>
    </row>
    <row r="395" spans="3:17" ht="62.25">
      <c r="C395" s="11"/>
      <c r="D395" s="11"/>
      <c r="E395" s="1"/>
      <c r="I395" s="11"/>
      <c r="J395" s="11"/>
      <c r="K395" s="1"/>
      <c r="P395" s="13"/>
      <c r="Q395" s="91"/>
    </row>
    <row r="396" spans="3:17" ht="62.25">
      <c r="C396" s="11"/>
      <c r="D396" s="11"/>
      <c r="E396" s="1"/>
      <c r="I396" s="11"/>
      <c r="J396" s="11"/>
      <c r="K396" s="1"/>
      <c r="P396" s="13"/>
      <c r="Q396" s="91"/>
    </row>
    <row r="397" spans="3:17" ht="62.25">
      <c r="C397" s="11"/>
      <c r="D397" s="11"/>
      <c r="E397" s="1"/>
      <c r="I397" s="11"/>
      <c r="J397" s="11"/>
      <c r="K397" s="1"/>
      <c r="P397" s="13"/>
      <c r="Q397" s="91"/>
    </row>
    <row r="398" spans="3:17" ht="62.25">
      <c r="C398" s="11"/>
      <c r="D398" s="11"/>
      <c r="E398" s="1"/>
      <c r="I398" s="11"/>
      <c r="J398" s="11"/>
      <c r="K398" s="1"/>
      <c r="P398" s="13"/>
      <c r="Q398" s="91"/>
    </row>
    <row r="399" spans="3:17" ht="62.25">
      <c r="C399" s="11"/>
      <c r="D399" s="11"/>
      <c r="E399" s="1"/>
      <c r="I399" s="11"/>
      <c r="J399" s="11"/>
      <c r="K399" s="1"/>
      <c r="P399" s="13"/>
      <c r="Q399" s="91"/>
    </row>
    <row r="400" spans="3:17" ht="62.25">
      <c r="C400" s="11"/>
      <c r="D400" s="11"/>
      <c r="E400" s="1"/>
      <c r="I400" s="11"/>
      <c r="J400" s="11"/>
      <c r="K400" s="1"/>
      <c r="P400" s="13"/>
      <c r="Q400" s="91"/>
    </row>
    <row r="401" spans="3:17" ht="62.25">
      <c r="C401" s="11"/>
      <c r="D401" s="11"/>
      <c r="E401" s="1"/>
      <c r="I401" s="11"/>
      <c r="J401" s="11"/>
      <c r="K401" s="1"/>
      <c r="P401" s="13"/>
      <c r="Q401" s="91"/>
    </row>
    <row r="402" spans="3:17" ht="62.25">
      <c r="C402" s="11"/>
      <c r="D402" s="11"/>
      <c r="E402" s="1"/>
      <c r="I402" s="11"/>
      <c r="J402" s="11"/>
      <c r="K402" s="1"/>
      <c r="P402" s="13"/>
      <c r="Q402" s="91"/>
    </row>
    <row r="403" spans="3:17" ht="62.25">
      <c r="C403" s="11"/>
      <c r="D403" s="11"/>
      <c r="E403" s="1"/>
      <c r="I403" s="11"/>
      <c r="J403" s="11"/>
      <c r="K403" s="1"/>
      <c r="P403" s="13"/>
      <c r="Q403" s="91"/>
    </row>
    <row r="404" spans="3:17" ht="62.25">
      <c r="C404" s="11"/>
      <c r="D404" s="11"/>
      <c r="E404" s="1"/>
      <c r="I404" s="11"/>
      <c r="J404" s="11"/>
      <c r="K404" s="1"/>
      <c r="P404" s="13"/>
      <c r="Q404" s="91"/>
    </row>
    <row r="405" spans="3:17" ht="62.25">
      <c r="C405" s="11"/>
      <c r="D405" s="11"/>
      <c r="E405" s="1"/>
      <c r="I405" s="11"/>
      <c r="J405" s="11"/>
      <c r="K405" s="1"/>
      <c r="P405" s="13"/>
      <c r="Q405" s="91"/>
    </row>
    <row r="406" spans="3:17" ht="62.25">
      <c r="C406" s="11"/>
      <c r="D406" s="11"/>
      <c r="E406" s="1"/>
      <c r="I406" s="11"/>
      <c r="J406" s="11"/>
      <c r="K406" s="1"/>
      <c r="P406" s="13"/>
      <c r="Q406" s="91"/>
    </row>
    <row r="407" spans="3:17" ht="62.25">
      <c r="C407" s="11"/>
      <c r="D407" s="11"/>
      <c r="E407" s="1"/>
      <c r="I407" s="11"/>
      <c r="J407" s="11"/>
      <c r="K407" s="1"/>
      <c r="P407" s="13"/>
      <c r="Q407" s="91"/>
    </row>
    <row r="408" spans="3:17" ht="62.25">
      <c r="C408" s="11"/>
      <c r="D408" s="11"/>
      <c r="E408" s="1"/>
      <c r="I408" s="11"/>
      <c r="J408" s="11"/>
      <c r="K408" s="1"/>
      <c r="P408" s="13"/>
      <c r="Q408" s="91"/>
    </row>
    <row r="409" spans="3:17" ht="62.25">
      <c r="C409" s="11"/>
      <c r="D409" s="11"/>
      <c r="E409" s="1"/>
      <c r="I409" s="11"/>
      <c r="J409" s="11"/>
      <c r="K409" s="1"/>
      <c r="P409" s="13"/>
      <c r="Q409" s="91"/>
    </row>
    <row r="410" spans="3:17" ht="62.25">
      <c r="C410" s="11"/>
      <c r="D410" s="11"/>
      <c r="E410" s="1"/>
      <c r="I410" s="11"/>
      <c r="J410" s="11"/>
      <c r="K410" s="1"/>
      <c r="P410" s="13"/>
      <c r="Q410" s="91"/>
    </row>
    <row r="411" spans="3:17" ht="62.25">
      <c r="C411" s="11"/>
      <c r="D411" s="11"/>
      <c r="E411" s="1"/>
      <c r="I411" s="11"/>
      <c r="J411" s="11"/>
      <c r="K411" s="1"/>
      <c r="P411" s="13"/>
      <c r="Q411" s="91"/>
    </row>
    <row r="412" spans="3:17" ht="62.25">
      <c r="C412" s="11"/>
      <c r="D412" s="11"/>
      <c r="E412" s="1"/>
      <c r="I412" s="11"/>
      <c r="J412" s="11"/>
      <c r="K412" s="1"/>
      <c r="P412" s="13"/>
      <c r="Q412" s="91"/>
    </row>
    <row r="413" spans="3:17" ht="62.25">
      <c r="C413" s="11"/>
      <c r="D413" s="11"/>
      <c r="E413" s="1"/>
      <c r="I413" s="11"/>
      <c r="J413" s="11"/>
      <c r="K413" s="1"/>
      <c r="P413" s="13"/>
      <c r="Q413" s="91"/>
    </row>
    <row r="414" spans="3:17" ht="62.25">
      <c r="C414" s="11"/>
      <c r="D414" s="11"/>
      <c r="E414" s="1"/>
      <c r="I414" s="11"/>
      <c r="J414" s="11"/>
      <c r="K414" s="1"/>
      <c r="P414" s="13"/>
      <c r="Q414" s="91"/>
    </row>
    <row r="415" spans="3:17" ht="62.25">
      <c r="C415" s="11"/>
      <c r="D415" s="11"/>
      <c r="E415" s="1"/>
      <c r="I415" s="11"/>
      <c r="J415" s="11"/>
      <c r="K415" s="1"/>
      <c r="P415" s="13"/>
      <c r="Q415" s="91"/>
    </row>
    <row r="416" spans="3:17" ht="62.25">
      <c r="C416" s="11"/>
      <c r="D416" s="11"/>
      <c r="E416" s="1"/>
      <c r="I416" s="11"/>
      <c r="J416" s="11"/>
      <c r="K416" s="1"/>
      <c r="P416" s="13"/>
      <c r="Q416" s="91"/>
    </row>
    <row r="417" spans="3:17" ht="62.25">
      <c r="C417" s="11"/>
      <c r="D417" s="11"/>
      <c r="E417" s="1"/>
      <c r="I417" s="11"/>
      <c r="J417" s="11"/>
      <c r="K417" s="1"/>
      <c r="P417" s="13"/>
      <c r="Q417" s="91"/>
    </row>
    <row r="418" spans="3:17" ht="62.25">
      <c r="C418" s="11"/>
      <c r="D418" s="11"/>
      <c r="E418" s="1"/>
      <c r="I418" s="11"/>
      <c r="J418" s="11"/>
      <c r="K418" s="1"/>
      <c r="P418" s="13"/>
      <c r="Q418" s="91"/>
    </row>
    <row r="419" spans="16:17" ht="62.25">
      <c r="P419" s="13"/>
      <c r="Q419" s="91"/>
    </row>
    <row r="420" spans="16:17" ht="62.25">
      <c r="P420" s="13"/>
      <c r="Q420" s="91"/>
    </row>
    <row r="421" spans="16:17" ht="62.25">
      <c r="P421" s="13"/>
      <c r="Q421" s="91"/>
    </row>
    <row r="422" spans="16:17" ht="62.25">
      <c r="P422" s="13"/>
      <c r="Q422" s="91"/>
    </row>
    <row r="423" spans="16:17" ht="62.25">
      <c r="P423" s="13"/>
      <c r="Q423" s="91"/>
    </row>
    <row r="424" spans="16:17" ht="62.25">
      <c r="P424" s="13"/>
      <c r="Q424" s="91"/>
    </row>
    <row r="425" spans="16:17" ht="62.25">
      <c r="P425" s="13"/>
      <c r="Q425" s="91"/>
    </row>
    <row r="426" spans="16:17" ht="62.25">
      <c r="P426" s="13"/>
      <c r="Q426" s="91"/>
    </row>
    <row r="427" spans="16:17" ht="62.25">
      <c r="P427" s="13"/>
      <c r="Q427" s="91"/>
    </row>
    <row r="428" spans="16:17" ht="62.25">
      <c r="P428" s="13"/>
      <c r="Q428" s="91"/>
    </row>
    <row r="429" spans="16:17" ht="62.25">
      <c r="P429" s="13"/>
      <c r="Q429" s="91"/>
    </row>
    <row r="430" spans="16:17" ht="62.25">
      <c r="P430" s="13"/>
      <c r="Q430" s="91"/>
    </row>
    <row r="431" spans="16:17" ht="62.25">
      <c r="P431" s="13"/>
      <c r="Q431" s="91"/>
    </row>
    <row r="432" spans="16:17" ht="62.25">
      <c r="P432" s="13"/>
      <c r="Q432" s="91"/>
    </row>
    <row r="433" spans="16:17" ht="62.25">
      <c r="P433" s="13"/>
      <c r="Q433" s="91"/>
    </row>
    <row r="434" spans="16:17" ht="62.25">
      <c r="P434" s="13"/>
      <c r="Q434" s="91"/>
    </row>
    <row r="435" spans="16:17" ht="62.25">
      <c r="P435" s="13"/>
      <c r="Q435" s="91"/>
    </row>
    <row r="436" spans="16:17" ht="62.25">
      <c r="P436" s="13"/>
      <c r="Q436" s="91"/>
    </row>
    <row r="437" spans="16:17" ht="62.25">
      <c r="P437" s="13"/>
      <c r="Q437" s="91"/>
    </row>
    <row r="438" spans="16:17" ht="62.25">
      <c r="P438" s="13"/>
      <c r="Q438" s="91"/>
    </row>
    <row r="439" spans="16:17" ht="62.25">
      <c r="P439" s="13"/>
      <c r="Q439" s="91"/>
    </row>
    <row r="440" spans="16:17" ht="62.25">
      <c r="P440" s="13"/>
      <c r="Q440" s="91"/>
    </row>
    <row r="441" spans="16:17" ht="62.25">
      <c r="P441" s="13"/>
      <c r="Q441" s="91"/>
    </row>
    <row r="442" spans="16:17" ht="62.25">
      <c r="P442" s="13"/>
      <c r="Q442" s="91"/>
    </row>
    <row r="443" spans="16:17" ht="62.25">
      <c r="P443" s="13"/>
      <c r="Q443" s="91"/>
    </row>
    <row r="444" spans="16:17" ht="62.25">
      <c r="P444" s="13"/>
      <c r="Q444" s="91"/>
    </row>
    <row r="445" spans="16:17" ht="62.25">
      <c r="P445" s="13"/>
      <c r="Q445" s="91"/>
    </row>
    <row r="446" spans="16:17" ht="62.25">
      <c r="P446" s="13"/>
      <c r="Q446" s="91"/>
    </row>
    <row r="447" spans="16:17" ht="62.25">
      <c r="P447" s="13"/>
      <c r="Q447" s="91"/>
    </row>
    <row r="448" spans="16:17" ht="62.25">
      <c r="P448" s="13"/>
      <c r="Q448" s="91"/>
    </row>
    <row r="449" spans="16:17" ht="62.25">
      <c r="P449" s="13"/>
      <c r="Q449" s="91"/>
    </row>
    <row r="450" spans="16:17" ht="62.25">
      <c r="P450" s="13"/>
      <c r="Q450" s="91"/>
    </row>
    <row r="451" spans="16:17" ht="62.25">
      <c r="P451" s="13"/>
      <c r="Q451" s="91"/>
    </row>
    <row r="452" spans="16:17" ht="62.25">
      <c r="P452" s="13"/>
      <c r="Q452" s="91"/>
    </row>
    <row r="453" spans="16:17" ht="62.25">
      <c r="P453" s="13"/>
      <c r="Q453" s="91"/>
    </row>
    <row r="454" spans="16:17" ht="62.25">
      <c r="P454" s="13"/>
      <c r="Q454" s="91"/>
    </row>
    <row r="455" spans="16:17" ht="62.25">
      <c r="P455" s="13"/>
      <c r="Q455" s="91"/>
    </row>
    <row r="456" spans="16:17" ht="62.25">
      <c r="P456" s="13"/>
      <c r="Q456" s="91"/>
    </row>
    <row r="457" spans="16:17" ht="62.25">
      <c r="P457" s="13"/>
      <c r="Q457" s="91"/>
    </row>
    <row r="458" spans="16:17" ht="62.25">
      <c r="P458" s="13"/>
      <c r="Q458" s="91"/>
    </row>
    <row r="459" spans="16:17" ht="62.25">
      <c r="P459" s="13"/>
      <c r="Q459" s="91"/>
    </row>
    <row r="460" spans="16:17" ht="62.25">
      <c r="P460" s="13"/>
      <c r="Q460" s="91"/>
    </row>
    <row r="461" spans="16:17" ht="62.25">
      <c r="P461" s="13"/>
      <c r="Q461" s="91"/>
    </row>
    <row r="462" spans="16:17" ht="62.25">
      <c r="P462" s="13"/>
      <c r="Q462" s="91"/>
    </row>
    <row r="463" spans="16:17" ht="62.25">
      <c r="P463" s="13"/>
      <c r="Q463" s="91"/>
    </row>
    <row r="464" spans="16:17" ht="62.25">
      <c r="P464" s="13"/>
      <c r="Q464" s="91"/>
    </row>
    <row r="465" spans="16:17" ht="62.25">
      <c r="P465" s="13"/>
      <c r="Q465" s="91"/>
    </row>
    <row r="466" spans="16:17" ht="62.25">
      <c r="P466" s="13"/>
      <c r="Q466" s="91"/>
    </row>
    <row r="467" spans="16:17" ht="62.25">
      <c r="P467" s="13"/>
      <c r="Q467" s="91"/>
    </row>
    <row r="468" spans="16:17" ht="62.25">
      <c r="P468" s="13"/>
      <c r="Q468" s="91"/>
    </row>
    <row r="469" spans="16:17" ht="62.25">
      <c r="P469" s="13"/>
      <c r="Q469" s="91"/>
    </row>
    <row r="470" spans="16:17" ht="62.25">
      <c r="P470" s="13"/>
      <c r="Q470" s="91"/>
    </row>
    <row r="471" spans="16:17" ht="62.25">
      <c r="P471" s="13"/>
      <c r="Q471" s="91"/>
    </row>
    <row r="472" spans="16:17" ht="62.25">
      <c r="P472" s="13"/>
      <c r="Q472" s="91"/>
    </row>
    <row r="473" spans="16:17" ht="62.25">
      <c r="P473" s="13"/>
      <c r="Q473" s="91"/>
    </row>
    <row r="474" spans="16:17" ht="62.25">
      <c r="P474" s="13"/>
      <c r="Q474" s="91"/>
    </row>
    <row r="475" spans="16:17" ht="62.25">
      <c r="P475" s="13"/>
      <c r="Q475" s="91"/>
    </row>
    <row r="476" spans="16:17" ht="62.25">
      <c r="P476" s="13"/>
      <c r="Q476" s="91"/>
    </row>
    <row r="477" spans="16:17" ht="62.25">
      <c r="P477" s="13"/>
      <c r="Q477" s="91"/>
    </row>
    <row r="478" spans="16:17" ht="62.25">
      <c r="P478" s="13"/>
      <c r="Q478" s="91"/>
    </row>
    <row r="479" spans="16:17" ht="62.25">
      <c r="P479" s="13"/>
      <c r="Q479" s="91"/>
    </row>
    <row r="480" spans="16:17" ht="62.25">
      <c r="P480" s="13"/>
      <c r="Q480" s="91"/>
    </row>
    <row r="481" spans="16:17" ht="62.25">
      <c r="P481" s="13"/>
      <c r="Q481" s="91"/>
    </row>
    <row r="482" spans="16:17" ht="62.25">
      <c r="P482" s="13"/>
      <c r="Q482" s="91"/>
    </row>
    <row r="483" spans="16:17" ht="62.25">
      <c r="P483" s="13"/>
      <c r="Q483" s="91"/>
    </row>
    <row r="484" spans="16:17" ht="62.25">
      <c r="P484" s="13"/>
      <c r="Q484" s="91"/>
    </row>
    <row r="485" spans="16:17" ht="62.25">
      <c r="P485" s="13"/>
      <c r="Q485" s="91"/>
    </row>
    <row r="486" spans="16:17" ht="62.25">
      <c r="P486" s="13"/>
      <c r="Q486" s="91"/>
    </row>
    <row r="487" spans="16:17" ht="62.25">
      <c r="P487" s="13"/>
      <c r="Q487" s="91"/>
    </row>
    <row r="488" spans="16:17" ht="62.25">
      <c r="P488" s="13"/>
      <c r="Q488" s="91"/>
    </row>
    <row r="489" spans="16:17" ht="62.25">
      <c r="P489" s="13"/>
      <c r="Q489" s="91"/>
    </row>
    <row r="490" spans="16:17" ht="62.25">
      <c r="P490" s="13"/>
      <c r="Q490" s="91"/>
    </row>
    <row r="491" spans="16:17" ht="62.25">
      <c r="P491" s="13"/>
      <c r="Q491" s="91"/>
    </row>
    <row r="492" spans="16:17" ht="62.25">
      <c r="P492" s="13"/>
      <c r="Q492" s="91"/>
    </row>
    <row r="493" spans="16:17" ht="62.25">
      <c r="P493" s="13"/>
      <c r="Q493" s="91"/>
    </row>
    <row r="494" spans="16:17" ht="62.25">
      <c r="P494" s="13"/>
      <c r="Q494" s="91"/>
    </row>
    <row r="495" spans="16:17" ht="62.25">
      <c r="P495" s="13"/>
      <c r="Q495" s="91"/>
    </row>
    <row r="496" spans="16:17" ht="62.25">
      <c r="P496" s="13"/>
      <c r="Q496" s="91"/>
    </row>
    <row r="497" spans="16:17" ht="62.25">
      <c r="P497" s="13"/>
      <c r="Q497" s="91"/>
    </row>
    <row r="498" spans="16:17" ht="62.25">
      <c r="P498" s="13"/>
      <c r="Q498" s="91"/>
    </row>
    <row r="499" spans="16:17" ht="62.25">
      <c r="P499" s="13"/>
      <c r="Q499" s="91"/>
    </row>
    <row r="500" spans="16:17" ht="62.25">
      <c r="P500" s="13"/>
      <c r="Q500" s="91"/>
    </row>
    <row r="501" spans="16:17" ht="62.25">
      <c r="P501" s="13"/>
      <c r="Q501" s="91"/>
    </row>
    <row r="502" spans="16:17" ht="62.25">
      <c r="P502" s="13"/>
      <c r="Q502" s="91"/>
    </row>
    <row r="503" spans="16:17" ht="62.25">
      <c r="P503" s="13"/>
      <c r="Q503" s="91"/>
    </row>
    <row r="504" spans="16:17" ht="62.25">
      <c r="P504" s="13"/>
      <c r="Q504" s="91"/>
    </row>
    <row r="505" spans="16:17" ht="62.25">
      <c r="P505" s="13"/>
      <c r="Q505" s="91"/>
    </row>
    <row r="506" spans="16:17" ht="62.25">
      <c r="P506" s="13"/>
      <c r="Q506" s="91"/>
    </row>
    <row r="507" spans="16:17" ht="62.25">
      <c r="P507" s="13"/>
      <c r="Q507" s="91"/>
    </row>
    <row r="508" spans="16:17" ht="62.25">
      <c r="P508" s="13"/>
      <c r="Q508" s="91"/>
    </row>
    <row r="509" spans="16:17" ht="62.25">
      <c r="P509" s="13"/>
      <c r="Q509" s="91"/>
    </row>
    <row r="510" spans="16:17" ht="62.25">
      <c r="P510" s="13"/>
      <c r="Q510" s="91"/>
    </row>
    <row r="511" spans="16:17" ht="62.25">
      <c r="P511" s="13"/>
      <c r="Q511" s="91"/>
    </row>
    <row r="512" spans="16:17" ht="62.25">
      <c r="P512" s="13"/>
      <c r="Q512" s="91"/>
    </row>
    <row r="513" spans="16:17" ht="62.25">
      <c r="P513" s="13"/>
      <c r="Q513" s="91"/>
    </row>
    <row r="514" spans="16:17" ht="62.25">
      <c r="P514" s="13"/>
      <c r="Q514" s="91"/>
    </row>
    <row r="515" spans="16:17" ht="62.25">
      <c r="P515" s="13"/>
      <c r="Q515" s="91"/>
    </row>
    <row r="516" spans="16:17" ht="62.25">
      <c r="P516" s="13"/>
      <c r="Q516" s="91"/>
    </row>
    <row r="517" spans="16:17" ht="62.25">
      <c r="P517" s="13"/>
      <c r="Q517" s="91"/>
    </row>
    <row r="518" spans="16:17" ht="62.25">
      <c r="P518" s="13"/>
      <c r="Q518" s="91"/>
    </row>
    <row r="519" spans="16:17" ht="62.25">
      <c r="P519" s="13"/>
      <c r="Q519" s="91"/>
    </row>
    <row r="520" spans="16:17" ht="62.25">
      <c r="P520" s="13"/>
      <c r="Q520" s="91"/>
    </row>
    <row r="521" spans="16:17" ht="62.25">
      <c r="P521" s="13"/>
      <c r="Q521" s="91"/>
    </row>
    <row r="522" spans="16:17" ht="62.25">
      <c r="P522" s="13"/>
      <c r="Q522" s="91"/>
    </row>
    <row r="523" spans="16:17" ht="62.25">
      <c r="P523" s="13"/>
      <c r="Q523" s="91"/>
    </row>
    <row r="524" spans="16:17" ht="62.25">
      <c r="P524" s="13"/>
      <c r="Q524" s="91"/>
    </row>
    <row r="525" spans="16:17" ht="62.25">
      <c r="P525" s="13"/>
      <c r="Q525" s="91"/>
    </row>
    <row r="526" spans="16:17" ht="62.25">
      <c r="P526" s="13"/>
      <c r="Q526" s="91"/>
    </row>
    <row r="527" spans="16:17" ht="62.25">
      <c r="P527" s="13"/>
      <c r="Q527" s="91"/>
    </row>
    <row r="528" spans="16:17" ht="62.25">
      <c r="P528" s="13"/>
      <c r="Q528" s="91"/>
    </row>
    <row r="529" spans="16:17" ht="62.25">
      <c r="P529" s="13"/>
      <c r="Q529" s="91"/>
    </row>
    <row r="530" spans="16:17" ht="62.25">
      <c r="P530" s="13"/>
      <c r="Q530" s="91"/>
    </row>
    <row r="531" spans="16:17" ht="62.25">
      <c r="P531" s="13"/>
      <c r="Q531" s="91"/>
    </row>
    <row r="532" spans="16:17" ht="62.25">
      <c r="P532" s="13"/>
      <c r="Q532" s="91"/>
    </row>
    <row r="533" spans="16:17" ht="62.25">
      <c r="P533" s="13"/>
      <c r="Q533" s="91"/>
    </row>
    <row r="534" spans="16:17" ht="62.25">
      <c r="P534" s="13"/>
      <c r="Q534" s="91"/>
    </row>
    <row r="535" spans="16:17" ht="62.25">
      <c r="P535" s="13"/>
      <c r="Q535" s="91"/>
    </row>
    <row r="536" spans="16:17" ht="62.25">
      <c r="P536" s="13"/>
      <c r="Q536" s="91"/>
    </row>
    <row r="537" spans="16:17" ht="62.25">
      <c r="P537" s="13"/>
      <c r="Q537" s="91"/>
    </row>
    <row r="538" spans="16:17" ht="62.25">
      <c r="P538" s="13"/>
      <c r="Q538" s="91"/>
    </row>
    <row r="539" spans="16:17" ht="62.25">
      <c r="P539" s="13"/>
      <c r="Q539" s="91"/>
    </row>
    <row r="540" spans="16:17" ht="62.25">
      <c r="P540" s="13"/>
      <c r="Q540" s="91"/>
    </row>
    <row r="541" spans="16:17" ht="62.25">
      <c r="P541" s="13"/>
      <c r="Q541" s="91"/>
    </row>
    <row r="542" spans="16:17" ht="62.25">
      <c r="P542" s="13"/>
      <c r="Q542" s="91"/>
    </row>
    <row r="543" spans="16:17" ht="62.25">
      <c r="P543" s="13"/>
      <c r="Q543" s="91"/>
    </row>
    <row r="544" spans="16:17" ht="62.25">
      <c r="P544" s="13"/>
      <c r="Q544" s="91"/>
    </row>
    <row r="545" spans="16:17" ht="62.25">
      <c r="P545" s="13"/>
      <c r="Q545" s="91"/>
    </row>
    <row r="546" spans="16:17" ht="62.25">
      <c r="P546" s="13"/>
      <c r="Q546" s="91"/>
    </row>
    <row r="547" spans="16:17" ht="62.25">
      <c r="P547" s="13"/>
      <c r="Q547" s="91"/>
    </row>
    <row r="548" spans="16:17" ht="62.25">
      <c r="P548" s="13"/>
      <c r="Q548" s="91"/>
    </row>
    <row r="549" spans="16:17" ht="62.25">
      <c r="P549" s="13"/>
      <c r="Q549" s="91"/>
    </row>
    <row r="550" spans="16:17" ht="62.25">
      <c r="P550" s="13"/>
      <c r="Q550" s="91"/>
    </row>
    <row r="551" spans="16:17" ht="62.25">
      <c r="P551" s="13"/>
      <c r="Q551" s="91"/>
    </row>
    <row r="552" spans="16:17" ht="62.25">
      <c r="P552" s="13"/>
      <c r="Q552" s="91"/>
    </row>
    <row r="553" spans="16:17" ht="62.25">
      <c r="P553" s="13"/>
      <c r="Q553" s="91"/>
    </row>
    <row r="554" spans="16:17" ht="62.25">
      <c r="P554" s="13"/>
      <c r="Q554" s="91"/>
    </row>
    <row r="555" spans="16:17" ht="62.25">
      <c r="P555" s="13"/>
      <c r="Q555" s="91"/>
    </row>
    <row r="556" spans="16:17" ht="62.25">
      <c r="P556" s="13"/>
      <c r="Q556" s="91"/>
    </row>
    <row r="557" spans="16:17" ht="62.25">
      <c r="P557" s="13"/>
      <c r="Q557" s="91"/>
    </row>
    <row r="558" spans="16:17" ht="62.25">
      <c r="P558" s="13"/>
      <c r="Q558" s="91"/>
    </row>
    <row r="559" spans="16:17" ht="62.25">
      <c r="P559" s="13"/>
      <c r="Q559" s="91"/>
    </row>
    <row r="560" spans="16:17" ht="62.25">
      <c r="P560" s="13"/>
      <c r="Q560" s="91"/>
    </row>
    <row r="561" spans="16:17" ht="62.25">
      <c r="P561" s="13"/>
      <c r="Q561" s="91"/>
    </row>
    <row r="562" spans="16:17" ht="62.25">
      <c r="P562" s="13"/>
      <c r="Q562" s="91"/>
    </row>
    <row r="563" spans="16:17" ht="62.25">
      <c r="P563" s="13"/>
      <c r="Q563" s="91"/>
    </row>
    <row r="564" spans="16:17" ht="62.25">
      <c r="P564" s="13"/>
      <c r="Q564" s="91"/>
    </row>
    <row r="565" spans="16:17" ht="62.25">
      <c r="P565" s="13"/>
      <c r="Q565" s="91"/>
    </row>
    <row r="566" spans="16:17" ht="62.25">
      <c r="P566" s="13"/>
      <c r="Q566" s="91"/>
    </row>
    <row r="567" spans="16:17" ht="62.25">
      <c r="P567" s="13"/>
      <c r="Q567" s="91"/>
    </row>
    <row r="568" spans="16:17" ht="62.25">
      <c r="P568" s="13"/>
      <c r="Q568" s="91"/>
    </row>
    <row r="569" spans="16:17" ht="62.25">
      <c r="P569" s="13"/>
      <c r="Q569" s="91"/>
    </row>
    <row r="570" spans="16:17" ht="62.25">
      <c r="P570" s="13"/>
      <c r="Q570" s="91"/>
    </row>
    <row r="571" spans="16:17" ht="62.25">
      <c r="P571" s="13"/>
      <c r="Q571" s="91"/>
    </row>
    <row r="572" spans="16:17" ht="62.25">
      <c r="P572" s="13"/>
      <c r="Q572" s="91"/>
    </row>
    <row r="573" spans="16:17" ht="62.25">
      <c r="P573" s="13"/>
      <c r="Q573" s="91"/>
    </row>
    <row r="574" spans="16:17" ht="62.25">
      <c r="P574" s="13"/>
      <c r="Q574" s="91"/>
    </row>
    <row r="575" spans="16:17" ht="62.25">
      <c r="P575" s="13"/>
      <c r="Q575" s="91"/>
    </row>
    <row r="576" spans="16:17" ht="62.25">
      <c r="P576" s="13"/>
      <c r="Q576" s="91"/>
    </row>
    <row r="577" spans="16:17" ht="62.25">
      <c r="P577" s="13"/>
      <c r="Q577" s="91"/>
    </row>
    <row r="578" spans="16:17" ht="62.25">
      <c r="P578" s="13"/>
      <c r="Q578" s="91"/>
    </row>
    <row r="579" spans="16:17" ht="62.25">
      <c r="P579" s="13"/>
      <c r="Q579" s="91"/>
    </row>
    <row r="580" spans="16:17" ht="62.25">
      <c r="P580" s="13"/>
      <c r="Q580" s="91"/>
    </row>
    <row r="581" spans="16:17" ht="62.25">
      <c r="P581" s="13"/>
      <c r="Q581" s="91"/>
    </row>
    <row r="582" spans="16:17" ht="62.25">
      <c r="P582" s="13"/>
      <c r="Q582" s="91"/>
    </row>
    <row r="583" spans="16:17" ht="62.25">
      <c r="P583" s="13"/>
      <c r="Q583" s="91"/>
    </row>
    <row r="584" spans="16:17" ht="62.25">
      <c r="P584" s="13"/>
      <c r="Q584" s="91"/>
    </row>
    <row r="585" spans="16:17" ht="62.25">
      <c r="P585" s="13"/>
      <c r="Q585" s="91"/>
    </row>
    <row r="586" spans="16:17" ht="62.25">
      <c r="P586" s="13"/>
      <c r="Q586" s="91"/>
    </row>
    <row r="587" spans="16:17" ht="62.25">
      <c r="P587" s="13"/>
      <c r="Q587" s="91"/>
    </row>
    <row r="588" spans="16:17" ht="62.25">
      <c r="P588" s="13"/>
      <c r="Q588" s="91"/>
    </row>
    <row r="589" spans="16:17" ht="62.25">
      <c r="P589" s="13"/>
      <c r="Q589" s="91"/>
    </row>
    <row r="590" spans="16:17" ht="62.25">
      <c r="P590" s="13"/>
      <c r="Q590" s="91"/>
    </row>
    <row r="591" spans="16:17" ht="62.25">
      <c r="P591" s="13"/>
      <c r="Q591" s="91"/>
    </row>
    <row r="592" spans="16:17" ht="62.25">
      <c r="P592" s="13"/>
      <c r="Q592" s="91"/>
    </row>
    <row r="593" spans="16:17" ht="62.25">
      <c r="P593" s="13"/>
      <c r="Q593" s="91"/>
    </row>
    <row r="594" spans="16:17" ht="62.25">
      <c r="P594" s="13"/>
      <c r="Q594" s="91"/>
    </row>
    <row r="595" spans="16:17" ht="62.25">
      <c r="P595" s="13"/>
      <c r="Q595" s="91"/>
    </row>
    <row r="596" spans="16:17" ht="62.25">
      <c r="P596" s="13"/>
      <c r="Q596" s="91"/>
    </row>
    <row r="597" spans="16:17" ht="62.25">
      <c r="P597" s="13"/>
      <c r="Q597" s="91"/>
    </row>
    <row r="598" spans="16:17" ht="62.25">
      <c r="P598" s="13"/>
      <c r="Q598" s="91"/>
    </row>
    <row r="599" spans="16:17" ht="62.25">
      <c r="P599" s="13"/>
      <c r="Q599" s="91"/>
    </row>
    <row r="600" spans="16:17" ht="62.25">
      <c r="P600" s="13"/>
      <c r="Q600" s="91"/>
    </row>
    <row r="601" spans="16:17" ht="62.25">
      <c r="P601" s="13"/>
      <c r="Q601" s="91"/>
    </row>
    <row r="602" spans="16:17" ht="62.25">
      <c r="P602" s="13"/>
      <c r="Q602" s="91"/>
    </row>
    <row r="603" spans="16:17" ht="62.25">
      <c r="P603" s="13"/>
      <c r="Q603" s="91"/>
    </row>
    <row r="604" spans="16:17" ht="62.25">
      <c r="P604" s="13"/>
      <c r="Q604" s="91"/>
    </row>
    <row r="605" spans="16:17" ht="62.25">
      <c r="P605" s="13"/>
      <c r="Q605" s="91"/>
    </row>
    <row r="606" spans="16:17" ht="62.25">
      <c r="P606" s="13"/>
      <c r="Q606" s="91"/>
    </row>
    <row r="607" spans="16:17" ht="62.25">
      <c r="P607" s="13"/>
      <c r="Q607" s="91"/>
    </row>
    <row r="608" spans="16:17" ht="62.25">
      <c r="P608" s="13"/>
      <c r="Q608" s="91"/>
    </row>
    <row r="609" spans="16:17" ht="62.25">
      <c r="P609" s="13"/>
      <c r="Q609" s="91"/>
    </row>
    <row r="610" spans="16:17" ht="62.25">
      <c r="P610" s="13"/>
      <c r="Q610" s="91"/>
    </row>
    <row r="611" spans="16:17" ht="62.25">
      <c r="P611" s="13"/>
      <c r="Q611" s="91"/>
    </row>
    <row r="612" spans="16:17" ht="62.25">
      <c r="P612" s="13"/>
      <c r="Q612" s="91"/>
    </row>
    <row r="613" spans="16:17" ht="62.25">
      <c r="P613" s="13"/>
      <c r="Q613" s="91"/>
    </row>
    <row r="614" spans="16:17" ht="62.25">
      <c r="P614" s="13"/>
      <c r="Q614" s="91"/>
    </row>
    <row r="615" spans="16:17" ht="62.25">
      <c r="P615" s="13"/>
      <c r="Q615" s="91"/>
    </row>
    <row r="616" spans="16:17" ht="62.25">
      <c r="P616" s="13"/>
      <c r="Q616" s="91"/>
    </row>
    <row r="617" spans="16:17" ht="62.25">
      <c r="P617" s="13"/>
      <c r="Q617" s="91"/>
    </row>
    <row r="618" spans="16:17" ht="62.25">
      <c r="P618" s="13"/>
      <c r="Q618" s="91"/>
    </row>
    <row r="619" spans="16:17" ht="62.25">
      <c r="P619" s="13"/>
      <c r="Q619" s="91"/>
    </row>
    <row r="620" spans="16:17" ht="62.25">
      <c r="P620" s="13"/>
      <c r="Q620" s="91"/>
    </row>
    <row r="621" spans="16:17" ht="62.25">
      <c r="P621" s="13"/>
      <c r="Q621" s="91"/>
    </row>
    <row r="622" spans="16:17" ht="62.25">
      <c r="P622" s="13"/>
      <c r="Q622" s="91"/>
    </row>
    <row r="623" spans="16:17" ht="62.25">
      <c r="P623" s="13"/>
      <c r="Q623" s="91"/>
    </row>
    <row r="624" spans="16:17" ht="62.25">
      <c r="P624" s="13"/>
      <c r="Q624" s="91"/>
    </row>
    <row r="625" spans="16:17" ht="62.25">
      <c r="P625" s="13"/>
      <c r="Q625" s="91"/>
    </row>
    <row r="626" spans="16:17" ht="62.25">
      <c r="P626" s="13"/>
      <c r="Q626" s="91"/>
    </row>
    <row r="627" spans="16:17" ht="62.25">
      <c r="P627" s="13"/>
      <c r="Q627" s="91"/>
    </row>
    <row r="628" spans="16:17" ht="62.25">
      <c r="P628" s="13"/>
      <c r="Q628" s="91"/>
    </row>
    <row r="629" spans="16:17" ht="62.25">
      <c r="P629" s="13"/>
      <c r="Q629" s="91"/>
    </row>
    <row r="630" spans="16:17" ht="62.25">
      <c r="P630" s="13"/>
      <c r="Q630" s="91"/>
    </row>
    <row r="631" spans="16:17" ht="62.25">
      <c r="P631" s="13"/>
      <c r="Q631" s="91"/>
    </row>
    <row r="632" spans="16:17" ht="62.25">
      <c r="P632" s="13"/>
      <c r="Q632" s="91"/>
    </row>
    <row r="633" spans="16:17" ht="62.25">
      <c r="P633" s="13"/>
      <c r="Q633" s="91"/>
    </row>
    <row r="634" spans="16:17" ht="62.25">
      <c r="P634" s="13"/>
      <c r="Q634" s="91"/>
    </row>
    <row r="635" spans="16:17" ht="62.25">
      <c r="P635" s="13"/>
      <c r="Q635" s="91"/>
    </row>
    <row r="636" spans="16:17" ht="62.25">
      <c r="P636" s="13"/>
      <c r="Q636" s="91"/>
    </row>
    <row r="637" spans="16:17" ht="62.25">
      <c r="P637" s="13"/>
      <c r="Q637" s="91"/>
    </row>
    <row r="638" spans="16:17" ht="62.25">
      <c r="P638" s="13"/>
      <c r="Q638" s="91"/>
    </row>
    <row r="639" spans="16:17" ht="62.25">
      <c r="P639" s="13"/>
      <c r="Q639" s="91"/>
    </row>
    <row r="640" spans="16:17" ht="62.25">
      <c r="P640" s="13"/>
      <c r="Q640" s="91"/>
    </row>
    <row r="641" spans="16:17" ht="62.25">
      <c r="P641" s="13"/>
      <c r="Q641" s="91"/>
    </row>
    <row r="642" spans="16:17" ht="62.25">
      <c r="P642" s="13"/>
      <c r="Q642" s="91"/>
    </row>
    <row r="643" spans="16:17" ht="62.25">
      <c r="P643" s="13"/>
      <c r="Q643" s="91"/>
    </row>
    <row r="644" spans="16:17" ht="62.25">
      <c r="P644" s="13"/>
      <c r="Q644" s="91"/>
    </row>
    <row r="645" spans="16:17" ht="62.25">
      <c r="P645" s="13"/>
      <c r="Q645" s="91"/>
    </row>
    <row r="646" spans="16:17" ht="62.25">
      <c r="P646" s="13"/>
      <c r="Q646" s="91"/>
    </row>
    <row r="647" spans="16:17" ht="62.25">
      <c r="P647" s="13"/>
      <c r="Q647" s="91"/>
    </row>
    <row r="648" spans="16:17" ht="62.25">
      <c r="P648" s="13"/>
      <c r="Q648" s="91"/>
    </row>
    <row r="649" spans="16:17" ht="62.25">
      <c r="P649" s="13"/>
      <c r="Q649" s="91"/>
    </row>
    <row r="650" spans="16:17" ht="62.25">
      <c r="P650" s="13"/>
      <c r="Q650" s="91"/>
    </row>
    <row r="651" spans="16:17" ht="62.25">
      <c r="P651" s="13"/>
      <c r="Q651" s="91"/>
    </row>
    <row r="652" spans="16:17" ht="62.25">
      <c r="P652" s="13"/>
      <c r="Q652" s="91"/>
    </row>
    <row r="653" spans="16:17" ht="62.25">
      <c r="P653" s="13"/>
      <c r="Q653" s="91"/>
    </row>
    <row r="654" spans="16:17" ht="62.25">
      <c r="P654" s="13"/>
      <c r="Q654" s="91"/>
    </row>
    <row r="655" spans="16:17" ht="62.25">
      <c r="P655" s="13"/>
      <c r="Q655" s="91"/>
    </row>
    <row r="656" spans="16:17" ht="62.25">
      <c r="P656" s="13"/>
      <c r="Q656" s="91"/>
    </row>
    <row r="657" spans="16:17" ht="62.25">
      <c r="P657" s="13"/>
      <c r="Q657" s="91"/>
    </row>
    <row r="658" spans="16:17" ht="62.25">
      <c r="P658" s="13"/>
      <c r="Q658" s="91"/>
    </row>
    <row r="659" spans="16:17" ht="62.25">
      <c r="P659" s="13"/>
      <c r="Q659" s="91"/>
    </row>
    <row r="660" spans="16:17" ht="62.25">
      <c r="P660" s="13"/>
      <c r="Q660" s="91"/>
    </row>
    <row r="661" spans="16:17" ht="62.25">
      <c r="P661" s="13"/>
      <c r="Q661" s="91"/>
    </row>
    <row r="662" spans="16:17" ht="62.25">
      <c r="P662" s="13"/>
      <c r="Q662" s="91"/>
    </row>
    <row r="663" spans="16:17" ht="62.25">
      <c r="P663" s="13"/>
      <c r="Q663" s="91"/>
    </row>
    <row r="664" spans="16:17" ht="62.25">
      <c r="P664" s="13"/>
      <c r="Q664" s="91"/>
    </row>
    <row r="665" spans="16:17" ht="62.25">
      <c r="P665" s="13"/>
      <c r="Q665" s="91"/>
    </row>
    <row r="666" spans="16:17" ht="62.25">
      <c r="P666" s="13"/>
      <c r="Q666" s="91"/>
    </row>
    <row r="667" spans="16:17" ht="62.25">
      <c r="P667" s="13"/>
      <c r="Q667" s="91"/>
    </row>
    <row r="668" spans="16:17" ht="62.25">
      <c r="P668" s="13"/>
      <c r="Q668" s="91"/>
    </row>
    <row r="669" spans="16:17" ht="62.25">
      <c r="P669" s="13"/>
      <c r="Q669" s="91"/>
    </row>
    <row r="670" spans="16:17" ht="62.25">
      <c r="P670" s="13"/>
      <c r="Q670" s="91"/>
    </row>
    <row r="671" spans="16:17" ht="62.25">
      <c r="P671" s="13"/>
      <c r="Q671" s="91"/>
    </row>
    <row r="672" spans="16:17" ht="62.25">
      <c r="P672" s="13"/>
      <c r="Q672" s="91"/>
    </row>
    <row r="673" spans="16:17" ht="62.25">
      <c r="P673" s="13"/>
      <c r="Q673" s="91"/>
    </row>
    <row r="674" spans="16:17" ht="62.25">
      <c r="P674" s="13"/>
      <c r="Q674" s="91"/>
    </row>
    <row r="675" spans="16:17" ht="62.25">
      <c r="P675" s="13"/>
      <c r="Q675" s="91"/>
    </row>
    <row r="676" spans="16:17" ht="62.25">
      <c r="P676" s="13"/>
      <c r="Q676" s="91"/>
    </row>
    <row r="677" spans="16:17" ht="62.25">
      <c r="P677" s="13"/>
      <c r="Q677" s="91"/>
    </row>
    <row r="678" spans="16:17" ht="62.25">
      <c r="P678" s="13"/>
      <c r="Q678" s="91"/>
    </row>
    <row r="679" spans="16:17" ht="62.25">
      <c r="P679" s="13"/>
      <c r="Q679" s="91"/>
    </row>
    <row r="680" spans="16:17" ht="62.25">
      <c r="P680" s="13"/>
      <c r="Q680" s="91"/>
    </row>
    <row r="681" spans="16:17" ht="62.25">
      <c r="P681" s="13"/>
      <c r="Q681" s="91"/>
    </row>
    <row r="682" spans="16:17" ht="62.25">
      <c r="P682" s="13"/>
      <c r="Q682" s="91"/>
    </row>
    <row r="683" spans="16:17" ht="62.25">
      <c r="P683" s="13"/>
      <c r="Q683" s="91"/>
    </row>
    <row r="684" spans="16:17" ht="62.25">
      <c r="P684" s="13"/>
      <c r="Q684" s="91"/>
    </row>
    <row r="685" spans="16:17" ht="62.25">
      <c r="P685" s="13"/>
      <c r="Q685" s="91"/>
    </row>
    <row r="686" spans="16:17" ht="62.25">
      <c r="P686" s="13"/>
      <c r="Q686" s="91"/>
    </row>
    <row r="687" spans="16:17" ht="62.25">
      <c r="P687" s="13"/>
      <c r="Q687" s="91"/>
    </row>
    <row r="688" spans="16:17" ht="62.25">
      <c r="P688" s="13"/>
      <c r="Q688" s="91"/>
    </row>
    <row r="689" spans="16:17" ht="62.25">
      <c r="P689" s="13"/>
      <c r="Q689" s="91"/>
    </row>
    <row r="690" spans="16:17" ht="62.25">
      <c r="P690" s="13"/>
      <c r="Q690" s="91"/>
    </row>
    <row r="691" spans="16:17" ht="62.25">
      <c r="P691" s="13"/>
      <c r="Q691" s="91"/>
    </row>
    <row r="692" spans="16:17" ht="62.25">
      <c r="P692" s="13"/>
      <c r="Q692" s="91"/>
    </row>
    <row r="693" spans="16:17" ht="62.25">
      <c r="P693" s="13"/>
      <c r="Q693" s="91"/>
    </row>
    <row r="694" spans="16:17" ht="62.25">
      <c r="P694" s="13"/>
      <c r="Q694" s="91"/>
    </row>
    <row r="695" spans="16:17" ht="62.25">
      <c r="P695" s="13"/>
      <c r="Q695" s="91"/>
    </row>
    <row r="696" spans="16:17" ht="62.25">
      <c r="P696" s="13"/>
      <c r="Q696" s="91"/>
    </row>
    <row r="697" spans="16:17" ht="62.25">
      <c r="P697" s="13"/>
      <c r="Q697" s="91"/>
    </row>
    <row r="698" spans="16:17" ht="62.25">
      <c r="P698" s="13"/>
      <c r="Q698" s="91"/>
    </row>
    <row r="699" spans="16:17" ht="62.25">
      <c r="P699" s="13"/>
      <c r="Q699" s="91"/>
    </row>
    <row r="700" spans="16:17" ht="62.25">
      <c r="P700" s="13"/>
      <c r="Q700" s="91"/>
    </row>
    <row r="701" spans="16:17" ht="62.25">
      <c r="P701" s="13"/>
      <c r="Q701" s="91"/>
    </row>
    <row r="702" spans="16:17" ht="62.25">
      <c r="P702" s="13"/>
      <c r="Q702" s="91"/>
    </row>
    <row r="703" spans="16:17" ht="62.25">
      <c r="P703" s="13"/>
      <c r="Q703" s="91"/>
    </row>
    <row r="704" spans="16:17" ht="62.25">
      <c r="P704" s="13"/>
      <c r="Q704" s="91"/>
    </row>
    <row r="705" spans="16:17" ht="62.25">
      <c r="P705" s="13"/>
      <c r="Q705" s="91"/>
    </row>
    <row r="706" spans="16:17" ht="62.25">
      <c r="P706" s="13"/>
      <c r="Q706" s="91"/>
    </row>
    <row r="707" spans="16:17" ht="62.25">
      <c r="P707" s="13"/>
      <c r="Q707" s="91"/>
    </row>
    <row r="708" spans="16:17" ht="62.25">
      <c r="P708" s="13"/>
      <c r="Q708" s="91"/>
    </row>
    <row r="709" spans="16:17" ht="62.25">
      <c r="P709" s="13"/>
      <c r="Q709" s="91"/>
    </row>
    <row r="710" spans="16:17" ht="62.25">
      <c r="P710" s="13"/>
      <c r="Q710" s="91"/>
    </row>
    <row r="711" spans="16:17" ht="62.25">
      <c r="P711" s="13"/>
      <c r="Q711" s="91"/>
    </row>
    <row r="712" spans="16:17" ht="62.25">
      <c r="P712" s="13"/>
      <c r="Q712" s="91"/>
    </row>
    <row r="713" spans="16:17" ht="62.25">
      <c r="P713" s="13"/>
      <c r="Q713" s="91"/>
    </row>
    <row r="714" spans="16:17" ht="62.25">
      <c r="P714" s="13"/>
      <c r="Q714" s="91"/>
    </row>
    <row r="715" spans="16:17" ht="62.25">
      <c r="P715" s="13"/>
      <c r="Q715" s="91"/>
    </row>
    <row r="716" spans="16:17" ht="62.25">
      <c r="P716" s="13"/>
      <c r="Q716" s="91"/>
    </row>
    <row r="717" spans="16:17" ht="62.25">
      <c r="P717" s="13"/>
      <c r="Q717" s="91"/>
    </row>
    <row r="718" spans="16:17" ht="62.25">
      <c r="P718" s="13"/>
      <c r="Q718" s="91"/>
    </row>
    <row r="719" spans="16:17" ht="62.25">
      <c r="P719" s="13"/>
      <c r="Q719" s="91"/>
    </row>
    <row r="720" spans="16:17" ht="62.25">
      <c r="P720" s="13"/>
      <c r="Q720" s="91"/>
    </row>
    <row r="721" spans="16:17" ht="62.25">
      <c r="P721" s="13"/>
      <c r="Q721" s="91"/>
    </row>
    <row r="722" spans="16:17" ht="62.25">
      <c r="P722" s="13"/>
      <c r="Q722" s="91"/>
    </row>
    <row r="723" spans="16:17" ht="62.25">
      <c r="P723" s="13"/>
      <c r="Q723" s="91"/>
    </row>
    <row r="724" spans="16:17" ht="62.25">
      <c r="P724" s="13"/>
      <c r="Q724" s="91"/>
    </row>
    <row r="725" spans="16:17" ht="62.25">
      <c r="P725" s="13"/>
      <c r="Q725" s="91"/>
    </row>
    <row r="726" spans="16:17" ht="62.25">
      <c r="P726" s="13"/>
      <c r="Q726" s="91"/>
    </row>
    <row r="727" spans="16:17" ht="62.25">
      <c r="P727" s="13"/>
      <c r="Q727" s="91"/>
    </row>
    <row r="728" spans="16:17" ht="62.25">
      <c r="P728" s="13"/>
      <c r="Q728" s="91"/>
    </row>
    <row r="729" spans="16:17" ht="62.25">
      <c r="P729" s="13"/>
      <c r="Q729" s="91"/>
    </row>
    <row r="730" spans="16:17" ht="62.25">
      <c r="P730" s="13"/>
      <c r="Q730" s="91"/>
    </row>
    <row r="731" spans="16:17" ht="62.25">
      <c r="P731" s="13"/>
      <c r="Q731" s="91"/>
    </row>
    <row r="732" spans="16:17" ht="62.25">
      <c r="P732" s="13"/>
      <c r="Q732" s="91"/>
    </row>
    <row r="733" spans="16:17" ht="62.25">
      <c r="P733" s="13"/>
      <c r="Q733" s="91"/>
    </row>
    <row r="734" spans="16:17" ht="62.25">
      <c r="P734" s="13"/>
      <c r="Q734" s="91"/>
    </row>
    <row r="735" spans="16:17" ht="62.25">
      <c r="P735" s="13"/>
      <c r="Q735" s="91"/>
    </row>
    <row r="736" spans="16:17" ht="62.25">
      <c r="P736" s="13"/>
      <c r="Q736" s="91"/>
    </row>
    <row r="737" spans="16:17" ht="62.25">
      <c r="P737" s="13"/>
      <c r="Q737" s="91"/>
    </row>
    <row r="738" spans="16:17" ht="62.25">
      <c r="P738" s="13"/>
      <c r="Q738" s="91"/>
    </row>
    <row r="739" spans="16:17" ht="62.25">
      <c r="P739" s="13"/>
      <c r="Q739" s="91"/>
    </row>
    <row r="740" spans="16:17" ht="62.25">
      <c r="P740" s="13"/>
      <c r="Q740" s="91"/>
    </row>
    <row r="741" spans="16:17" ht="62.25">
      <c r="P741" s="13"/>
      <c r="Q741" s="91"/>
    </row>
    <row r="742" spans="16:17" ht="62.25">
      <c r="P742" s="13"/>
      <c r="Q742" s="91"/>
    </row>
    <row r="743" spans="16:17" ht="62.25">
      <c r="P743" s="13"/>
      <c r="Q743" s="91"/>
    </row>
    <row r="744" spans="16:17" ht="62.25">
      <c r="P744" s="13"/>
      <c r="Q744" s="91"/>
    </row>
    <row r="745" spans="16:17" ht="62.25">
      <c r="P745" s="13"/>
      <c r="Q745" s="91"/>
    </row>
    <row r="746" spans="16:17" ht="62.25">
      <c r="P746" s="13"/>
      <c r="Q746" s="91"/>
    </row>
    <row r="747" spans="16:17" ht="62.25">
      <c r="P747" s="13"/>
      <c r="Q747" s="91"/>
    </row>
    <row r="748" spans="16:17" ht="62.25">
      <c r="P748" s="13"/>
      <c r="Q748" s="91"/>
    </row>
    <row r="749" spans="16:17" ht="62.25">
      <c r="P749" s="13"/>
      <c r="Q749" s="91"/>
    </row>
    <row r="750" spans="16:17" ht="62.25">
      <c r="P750" s="13"/>
      <c r="Q750" s="91"/>
    </row>
    <row r="751" spans="16:17" ht="62.25">
      <c r="P751" s="13"/>
      <c r="Q751" s="91"/>
    </row>
    <row r="752" spans="16:17" ht="62.25">
      <c r="P752" s="13"/>
      <c r="Q752" s="91"/>
    </row>
    <row r="753" spans="16:17" ht="62.25">
      <c r="P753" s="13"/>
      <c r="Q753" s="91"/>
    </row>
    <row r="754" spans="16:17" ht="62.25">
      <c r="P754" s="13"/>
      <c r="Q754" s="91"/>
    </row>
    <row r="755" spans="16:17" ht="62.25">
      <c r="P755" s="13"/>
      <c r="Q755" s="91"/>
    </row>
    <row r="756" spans="16:17" ht="62.25">
      <c r="P756" s="13"/>
      <c r="Q756" s="91"/>
    </row>
    <row r="757" spans="16:17" ht="62.25">
      <c r="P757" s="13"/>
      <c r="Q757" s="91"/>
    </row>
    <row r="758" spans="16:17" ht="62.25">
      <c r="P758" s="13"/>
      <c r="Q758" s="91"/>
    </row>
    <row r="759" spans="16:17" ht="62.25">
      <c r="P759" s="13"/>
      <c r="Q759" s="91"/>
    </row>
    <row r="760" spans="16:17" ht="62.25">
      <c r="P760" s="13"/>
      <c r="Q760" s="91"/>
    </row>
    <row r="761" spans="16:17" ht="62.25">
      <c r="P761" s="13"/>
      <c r="Q761" s="91"/>
    </row>
    <row r="762" spans="16:17" ht="62.25">
      <c r="P762" s="13"/>
      <c r="Q762" s="91"/>
    </row>
    <row r="763" spans="16:17" ht="62.25">
      <c r="P763" s="13"/>
      <c r="Q763" s="91"/>
    </row>
    <row r="764" spans="16:17" ht="62.25">
      <c r="P764" s="13"/>
      <c r="Q764" s="91"/>
    </row>
    <row r="765" spans="16:17" ht="62.25">
      <c r="P765" s="13"/>
      <c r="Q765" s="91"/>
    </row>
    <row r="766" spans="16:17" ht="62.25">
      <c r="P766" s="13"/>
      <c r="Q766" s="91"/>
    </row>
    <row r="767" spans="16:17" ht="62.25">
      <c r="P767" s="13"/>
      <c r="Q767" s="91"/>
    </row>
    <row r="768" spans="16:17" ht="62.25">
      <c r="P768" s="13"/>
      <c r="Q768" s="91"/>
    </row>
    <row r="769" spans="16:17" ht="62.25">
      <c r="P769" s="13"/>
      <c r="Q769" s="91"/>
    </row>
    <row r="770" spans="16:17" ht="62.25">
      <c r="P770" s="13"/>
      <c r="Q770" s="91"/>
    </row>
    <row r="771" spans="16:17" ht="62.25">
      <c r="P771" s="13"/>
      <c r="Q771" s="91"/>
    </row>
    <row r="772" spans="16:17" ht="62.25">
      <c r="P772" s="13"/>
      <c r="Q772" s="91"/>
    </row>
    <row r="773" spans="16:17" ht="62.25">
      <c r="P773" s="13"/>
      <c r="Q773" s="91"/>
    </row>
    <row r="774" spans="16:17" ht="62.25">
      <c r="P774" s="13"/>
      <c r="Q774" s="91"/>
    </row>
    <row r="775" spans="16:17" ht="62.25">
      <c r="P775" s="13"/>
      <c r="Q775" s="91"/>
    </row>
    <row r="776" spans="16:17" ht="62.25">
      <c r="P776" s="13"/>
      <c r="Q776" s="91"/>
    </row>
    <row r="777" spans="16:17" ht="62.25">
      <c r="P777" s="13"/>
      <c r="Q777" s="91"/>
    </row>
    <row r="778" spans="16:17" ht="62.25">
      <c r="P778" s="13"/>
      <c r="Q778" s="91"/>
    </row>
    <row r="779" spans="16:17" ht="62.25">
      <c r="P779" s="13"/>
      <c r="Q779" s="91"/>
    </row>
    <row r="780" spans="16:17" ht="62.25">
      <c r="P780" s="13"/>
      <c r="Q780" s="91"/>
    </row>
    <row r="781" spans="16:17" ht="62.25">
      <c r="P781" s="13"/>
      <c r="Q781" s="91"/>
    </row>
    <row r="782" spans="16:17" ht="62.25">
      <c r="P782" s="13"/>
      <c r="Q782" s="91"/>
    </row>
    <row r="783" spans="16:17" ht="62.25">
      <c r="P783" s="13"/>
      <c r="Q783" s="91"/>
    </row>
    <row r="784" spans="16:17" ht="62.25">
      <c r="P784" s="13"/>
      <c r="Q784" s="91"/>
    </row>
    <row r="785" spans="16:17" ht="62.25">
      <c r="P785" s="13"/>
      <c r="Q785" s="91"/>
    </row>
    <row r="786" spans="16:17" ht="62.25">
      <c r="P786" s="13"/>
      <c r="Q786" s="91"/>
    </row>
    <row r="787" spans="16:17" ht="62.25">
      <c r="P787" s="13"/>
      <c r="Q787" s="91"/>
    </row>
    <row r="788" spans="16:17" ht="62.25">
      <c r="P788" s="13"/>
      <c r="Q788" s="91"/>
    </row>
    <row r="789" spans="16:17" ht="62.25">
      <c r="P789" s="13"/>
      <c r="Q789" s="91"/>
    </row>
    <row r="790" spans="16:17" ht="62.25">
      <c r="P790" s="13"/>
      <c r="Q790" s="91"/>
    </row>
    <row r="791" spans="16:17" ht="62.25">
      <c r="P791" s="13"/>
      <c r="Q791" s="91"/>
    </row>
    <row r="792" spans="16:17" ht="62.25">
      <c r="P792" s="13"/>
      <c r="Q792" s="91"/>
    </row>
    <row r="793" spans="16:17" ht="62.25">
      <c r="P793" s="13"/>
      <c r="Q793" s="91"/>
    </row>
    <row r="794" spans="16:17" ht="62.25">
      <c r="P794" s="13"/>
      <c r="Q794" s="91"/>
    </row>
    <row r="795" spans="16:17" ht="62.25">
      <c r="P795" s="13"/>
      <c r="Q795" s="91"/>
    </row>
    <row r="796" spans="16:17" ht="62.25">
      <c r="P796" s="13"/>
      <c r="Q796" s="91"/>
    </row>
    <row r="797" spans="16:17" ht="62.25">
      <c r="P797" s="13"/>
      <c r="Q797" s="91"/>
    </row>
    <row r="798" spans="16:17" ht="62.25">
      <c r="P798" s="13"/>
      <c r="Q798" s="91"/>
    </row>
    <row r="799" spans="16:17" ht="62.25">
      <c r="P799" s="13"/>
      <c r="Q799" s="91"/>
    </row>
    <row r="800" spans="16:17" ht="62.25">
      <c r="P800" s="13"/>
      <c r="Q800" s="91"/>
    </row>
    <row r="801" spans="16:17" ht="62.25">
      <c r="P801" s="13"/>
      <c r="Q801" s="91"/>
    </row>
    <row r="802" spans="16:17" ht="62.25">
      <c r="P802" s="13"/>
      <c r="Q802" s="91"/>
    </row>
    <row r="803" spans="16:17" ht="62.25">
      <c r="P803" s="13"/>
      <c r="Q803" s="91"/>
    </row>
    <row r="804" spans="16:17" ht="62.25">
      <c r="P804" s="13"/>
      <c r="Q804" s="91"/>
    </row>
    <row r="805" spans="16:17" ht="62.25">
      <c r="P805" s="13"/>
      <c r="Q805" s="91"/>
    </row>
    <row r="806" spans="16:17" ht="62.25">
      <c r="P806" s="13"/>
      <c r="Q806" s="91"/>
    </row>
    <row r="807" spans="16:17" ht="62.25">
      <c r="P807" s="13"/>
      <c r="Q807" s="91"/>
    </row>
    <row r="808" spans="16:17" ht="62.25">
      <c r="P808" s="13"/>
      <c r="Q808" s="91"/>
    </row>
    <row r="809" spans="16:17" ht="62.25">
      <c r="P809" s="13"/>
      <c r="Q809" s="91"/>
    </row>
    <row r="810" spans="16:17" ht="62.25">
      <c r="P810" s="13"/>
      <c r="Q810" s="91"/>
    </row>
    <row r="811" spans="16:17" ht="62.25">
      <c r="P811" s="13"/>
      <c r="Q811" s="91"/>
    </row>
    <row r="812" spans="16:17" ht="62.25">
      <c r="P812" s="13"/>
      <c r="Q812" s="91"/>
    </row>
    <row r="813" spans="16:17" ht="62.25">
      <c r="P813" s="13"/>
      <c r="Q813" s="91"/>
    </row>
    <row r="814" spans="16:17" ht="62.25">
      <c r="P814" s="13"/>
      <c r="Q814" s="91"/>
    </row>
    <row r="815" spans="16:17" ht="62.25">
      <c r="P815" s="13"/>
      <c r="Q815" s="91"/>
    </row>
    <row r="816" spans="16:17" ht="62.25">
      <c r="P816" s="13"/>
      <c r="Q816" s="91"/>
    </row>
    <row r="817" spans="16:17" ht="62.25">
      <c r="P817" s="13"/>
      <c r="Q817" s="91"/>
    </row>
    <row r="818" spans="16:17" ht="62.25">
      <c r="P818" s="13"/>
      <c r="Q818" s="91"/>
    </row>
    <row r="819" spans="16:17" ht="62.25">
      <c r="P819" s="13"/>
      <c r="Q819" s="91"/>
    </row>
    <row r="820" spans="16:17" ht="62.25">
      <c r="P820" s="13"/>
      <c r="Q820" s="91"/>
    </row>
    <row r="821" spans="16:17" ht="62.25">
      <c r="P821" s="13"/>
      <c r="Q821" s="91"/>
    </row>
    <row r="822" spans="16:17" ht="62.25">
      <c r="P822" s="13"/>
      <c r="Q822" s="91"/>
    </row>
    <row r="823" spans="16:17" ht="62.25">
      <c r="P823" s="13"/>
      <c r="Q823" s="91"/>
    </row>
    <row r="824" spans="16:17" ht="62.25">
      <c r="P824" s="13"/>
      <c r="Q824" s="91"/>
    </row>
    <row r="825" spans="16:17" ht="62.25">
      <c r="P825" s="13"/>
      <c r="Q825" s="91"/>
    </row>
    <row r="826" spans="16:17" ht="62.25">
      <c r="P826" s="13"/>
      <c r="Q826" s="91"/>
    </row>
    <row r="827" spans="16:17" ht="62.25">
      <c r="P827" s="13"/>
      <c r="Q827" s="91"/>
    </row>
    <row r="828" spans="16:17" ht="62.25">
      <c r="P828" s="13"/>
      <c r="Q828" s="91"/>
    </row>
    <row r="829" spans="16:17" ht="62.25">
      <c r="P829" s="13"/>
      <c r="Q829" s="91"/>
    </row>
    <row r="830" spans="16:17" ht="62.25">
      <c r="P830" s="13"/>
      <c r="Q830" s="91"/>
    </row>
    <row r="831" spans="16:17" ht="62.25">
      <c r="P831" s="13"/>
      <c r="Q831" s="91"/>
    </row>
    <row r="832" spans="16:17" ht="62.25">
      <c r="P832" s="13"/>
      <c r="Q832" s="91"/>
    </row>
    <row r="833" spans="16:17" ht="62.25">
      <c r="P833" s="13"/>
      <c r="Q833" s="91"/>
    </row>
    <row r="834" spans="16:17" ht="62.25">
      <c r="P834" s="13"/>
      <c r="Q834" s="91"/>
    </row>
    <row r="835" spans="16:17" ht="62.25">
      <c r="P835" s="13"/>
      <c r="Q835" s="91"/>
    </row>
    <row r="836" spans="16:17" ht="62.25">
      <c r="P836" s="13"/>
      <c r="Q836" s="91"/>
    </row>
    <row r="837" spans="16:17" ht="62.25">
      <c r="P837" s="13"/>
      <c r="Q837" s="91"/>
    </row>
    <row r="838" spans="16:17" ht="62.25">
      <c r="P838" s="13"/>
      <c r="Q838" s="91"/>
    </row>
    <row r="839" spans="16:17" ht="62.25">
      <c r="P839" s="13"/>
      <c r="Q839" s="91"/>
    </row>
    <row r="840" spans="16:17" ht="62.25">
      <c r="P840" s="13"/>
      <c r="Q840" s="91"/>
    </row>
    <row r="841" spans="16:17" ht="62.25">
      <c r="P841" s="13"/>
      <c r="Q841" s="91"/>
    </row>
    <row r="842" spans="16:17" ht="62.25">
      <c r="P842" s="13"/>
      <c r="Q842" s="91"/>
    </row>
    <row r="843" spans="16:17" ht="62.25">
      <c r="P843" s="13"/>
      <c r="Q843" s="91"/>
    </row>
    <row r="844" spans="16:17" ht="62.25">
      <c r="P844" s="13"/>
      <c r="Q844" s="91"/>
    </row>
    <row r="845" spans="16:17" ht="62.25">
      <c r="P845" s="13"/>
      <c r="Q845" s="91"/>
    </row>
    <row r="846" spans="16:17" ht="62.25">
      <c r="P846" s="13"/>
      <c r="Q846" s="91"/>
    </row>
    <row r="847" spans="16:17" ht="62.25">
      <c r="P847" s="13"/>
      <c r="Q847" s="91"/>
    </row>
    <row r="848" spans="16:17" ht="62.25">
      <c r="P848" s="13"/>
      <c r="Q848" s="91"/>
    </row>
    <row r="849" spans="16:17" ht="62.25">
      <c r="P849" s="13"/>
      <c r="Q849" s="91"/>
    </row>
    <row r="850" spans="16:17" ht="62.25">
      <c r="P850" s="13"/>
      <c r="Q850" s="91"/>
    </row>
    <row r="851" spans="16:17" ht="62.25">
      <c r="P851" s="13"/>
      <c r="Q851" s="91"/>
    </row>
    <row r="852" spans="16:17" ht="62.25">
      <c r="P852" s="13"/>
      <c r="Q852" s="91"/>
    </row>
    <row r="853" spans="16:17" ht="62.25">
      <c r="P853" s="13"/>
      <c r="Q853" s="91"/>
    </row>
    <row r="854" spans="16:17" ht="62.25">
      <c r="P854" s="13"/>
      <c r="Q854" s="91"/>
    </row>
    <row r="855" spans="16:17" ht="62.25">
      <c r="P855" s="13"/>
      <c r="Q855" s="91"/>
    </row>
    <row r="856" spans="16:17" ht="62.25">
      <c r="P856" s="13"/>
      <c r="Q856" s="91"/>
    </row>
    <row r="857" spans="16:17" ht="62.25">
      <c r="P857" s="13"/>
      <c r="Q857" s="91"/>
    </row>
    <row r="858" spans="16:17" ht="62.25">
      <c r="P858" s="13"/>
      <c r="Q858" s="91"/>
    </row>
    <row r="859" spans="16:17" ht="62.25">
      <c r="P859" s="13"/>
      <c r="Q859" s="91"/>
    </row>
    <row r="860" spans="16:17" ht="62.25">
      <c r="P860" s="13"/>
      <c r="Q860" s="91"/>
    </row>
    <row r="861" spans="16:17" ht="62.25">
      <c r="P861" s="13"/>
      <c r="Q861" s="91"/>
    </row>
    <row r="862" spans="16:17" ht="62.25">
      <c r="P862" s="13"/>
      <c r="Q862" s="91"/>
    </row>
    <row r="863" spans="16:17" ht="62.25">
      <c r="P863" s="13"/>
      <c r="Q863" s="91"/>
    </row>
    <row r="864" spans="16:17" ht="62.25">
      <c r="P864" s="13"/>
      <c r="Q864" s="91"/>
    </row>
    <row r="865" spans="16:17" ht="62.25">
      <c r="P865" s="13"/>
      <c r="Q865" s="91"/>
    </row>
    <row r="866" spans="16:17" ht="62.25">
      <c r="P866" s="13"/>
      <c r="Q866" s="91"/>
    </row>
    <row r="867" spans="16:17" ht="62.25">
      <c r="P867" s="13"/>
      <c r="Q867" s="91"/>
    </row>
    <row r="868" spans="16:17" ht="62.25">
      <c r="P868" s="13"/>
      <c r="Q868" s="91"/>
    </row>
    <row r="869" spans="16:17" ht="62.25">
      <c r="P869" s="13"/>
      <c r="Q869" s="91"/>
    </row>
    <row r="870" spans="16:17" ht="62.25">
      <c r="P870" s="13"/>
      <c r="Q870" s="91"/>
    </row>
    <row r="871" spans="16:17" ht="62.25">
      <c r="P871" s="13"/>
      <c r="Q871" s="91"/>
    </row>
    <row r="872" spans="16:17" ht="62.25">
      <c r="P872" s="13"/>
      <c r="Q872" s="91"/>
    </row>
    <row r="873" spans="16:17" ht="62.25">
      <c r="P873" s="13"/>
      <c r="Q873" s="91"/>
    </row>
    <row r="874" spans="16:17" ht="62.25">
      <c r="P874" s="13"/>
      <c r="Q874" s="91"/>
    </row>
    <row r="875" spans="16:17" ht="62.25">
      <c r="P875" s="13"/>
      <c r="Q875" s="91"/>
    </row>
    <row r="876" spans="16:17" ht="62.25">
      <c r="P876" s="13"/>
      <c r="Q876" s="91"/>
    </row>
    <row r="877" spans="16:17" ht="62.25">
      <c r="P877" s="13"/>
      <c r="Q877" s="91"/>
    </row>
    <row r="878" spans="16:17" ht="62.25">
      <c r="P878" s="13"/>
      <c r="Q878" s="91"/>
    </row>
    <row r="879" spans="16:17" ht="62.25">
      <c r="P879" s="13"/>
      <c r="Q879" s="91"/>
    </row>
    <row r="880" spans="16:17" ht="62.25">
      <c r="P880" s="13"/>
      <c r="Q880" s="91"/>
    </row>
    <row r="881" spans="16:17" ht="62.25">
      <c r="P881" s="13"/>
      <c r="Q881" s="91"/>
    </row>
    <row r="882" spans="16:17" ht="62.25">
      <c r="P882" s="13"/>
      <c r="Q882" s="91"/>
    </row>
    <row r="883" spans="16:17" ht="62.25">
      <c r="P883" s="13"/>
      <c r="Q883" s="91"/>
    </row>
    <row r="884" spans="16:17" ht="62.25">
      <c r="P884" s="13"/>
      <c r="Q884" s="91"/>
    </row>
    <row r="885" spans="16:17" ht="62.25">
      <c r="P885" s="13"/>
      <c r="Q885" s="91"/>
    </row>
    <row r="886" spans="16:17" ht="62.25">
      <c r="P886" s="13"/>
      <c r="Q886" s="91"/>
    </row>
    <row r="887" spans="16:17" ht="62.25">
      <c r="P887" s="13"/>
      <c r="Q887" s="91"/>
    </row>
    <row r="888" spans="16:17" ht="62.25">
      <c r="P888" s="13"/>
      <c r="Q888" s="91"/>
    </row>
    <row r="889" spans="16:17" ht="62.25">
      <c r="P889" s="13"/>
      <c r="Q889" s="91"/>
    </row>
    <row r="890" spans="16:17" ht="62.25">
      <c r="P890" s="13"/>
      <c r="Q890" s="91"/>
    </row>
    <row r="891" spans="16:17" ht="62.25">
      <c r="P891" s="13"/>
      <c r="Q891" s="91"/>
    </row>
    <row r="892" spans="16:17" ht="62.25">
      <c r="P892" s="13"/>
      <c r="Q892" s="91"/>
    </row>
    <row r="893" spans="16:17" ht="62.25">
      <c r="P893" s="13"/>
      <c r="Q893" s="91"/>
    </row>
    <row r="894" spans="16:17" ht="62.25">
      <c r="P894" s="13"/>
      <c r="Q894" s="91"/>
    </row>
    <row r="895" spans="16:17" ht="62.25">
      <c r="P895" s="13"/>
      <c r="Q895" s="91"/>
    </row>
    <row r="896" spans="16:17" ht="62.25">
      <c r="P896" s="13"/>
      <c r="Q896" s="91"/>
    </row>
    <row r="897" spans="16:17" ht="62.25">
      <c r="P897" s="13"/>
      <c r="Q897" s="91"/>
    </row>
    <row r="898" spans="16:17" ht="62.25">
      <c r="P898" s="13"/>
      <c r="Q898" s="91"/>
    </row>
    <row r="899" spans="16:17" ht="62.25">
      <c r="P899" s="13"/>
      <c r="Q899" s="91"/>
    </row>
    <row r="900" spans="16:17" ht="62.25">
      <c r="P900" s="13"/>
      <c r="Q900" s="91"/>
    </row>
    <row r="901" spans="16:17" ht="62.25">
      <c r="P901" s="13"/>
      <c r="Q901" s="91"/>
    </row>
    <row r="902" spans="16:17" ht="62.25">
      <c r="P902" s="13"/>
      <c r="Q902" s="91"/>
    </row>
    <row r="903" spans="16:17" ht="62.25">
      <c r="P903" s="13"/>
      <c r="Q903" s="91"/>
    </row>
    <row r="904" spans="16:17" ht="62.25">
      <c r="P904" s="13"/>
      <c r="Q904" s="91"/>
    </row>
    <row r="905" spans="16:17" ht="62.25">
      <c r="P905" s="13"/>
      <c r="Q905" s="91"/>
    </row>
    <row r="906" spans="16:17" ht="62.25">
      <c r="P906" s="13"/>
      <c r="Q906" s="91"/>
    </row>
    <row r="907" spans="16:17" ht="62.25">
      <c r="P907" s="13"/>
      <c r="Q907" s="91"/>
    </row>
    <row r="908" spans="16:17" ht="62.25">
      <c r="P908" s="13"/>
      <c r="Q908" s="91"/>
    </row>
    <row r="909" spans="16:17" ht="62.25">
      <c r="P909" s="13"/>
      <c r="Q909" s="91"/>
    </row>
    <row r="910" spans="16:17" ht="62.25">
      <c r="P910" s="13"/>
      <c r="Q910" s="91"/>
    </row>
    <row r="911" spans="16:17" ht="62.25">
      <c r="P911" s="13"/>
      <c r="Q911" s="91"/>
    </row>
    <row r="912" spans="16:17" ht="62.25">
      <c r="P912" s="13"/>
      <c r="Q912" s="91"/>
    </row>
    <row r="913" spans="16:17" ht="62.25">
      <c r="P913" s="13"/>
      <c r="Q913" s="91"/>
    </row>
    <row r="914" spans="16:17" ht="62.25">
      <c r="P914" s="13"/>
      <c r="Q914" s="91"/>
    </row>
    <row r="915" spans="16:17" ht="62.25">
      <c r="P915" s="13"/>
      <c r="Q915" s="91"/>
    </row>
    <row r="916" spans="16:17" ht="62.25">
      <c r="P916" s="13"/>
      <c r="Q916" s="91"/>
    </row>
    <row r="917" spans="16:17" ht="62.25">
      <c r="P917" s="13"/>
      <c r="Q917" s="91"/>
    </row>
    <row r="918" spans="16:17" ht="62.25">
      <c r="P918" s="13"/>
      <c r="Q918" s="91"/>
    </row>
    <row r="919" spans="16:17" ht="62.25">
      <c r="P919" s="13"/>
      <c r="Q919" s="91"/>
    </row>
    <row r="920" spans="16:17" ht="62.25">
      <c r="P920" s="13"/>
      <c r="Q920" s="91"/>
    </row>
    <row r="921" spans="16:17" ht="62.25">
      <c r="P921" s="13"/>
      <c r="Q921" s="91"/>
    </row>
    <row r="922" spans="16:17" ht="62.25">
      <c r="P922" s="13"/>
      <c r="Q922" s="91"/>
    </row>
    <row r="923" spans="16:17" ht="62.25">
      <c r="P923" s="13"/>
      <c r="Q923" s="91"/>
    </row>
    <row r="924" spans="16:17" ht="62.25">
      <c r="P924" s="13"/>
      <c r="Q924" s="91"/>
    </row>
    <row r="925" spans="16:17" ht="62.25">
      <c r="P925" s="13"/>
      <c r="Q925" s="91"/>
    </row>
    <row r="926" spans="16:17" ht="62.25">
      <c r="P926" s="13"/>
      <c r="Q926" s="91"/>
    </row>
    <row r="927" spans="16:17" ht="62.25">
      <c r="P927" s="13"/>
      <c r="Q927" s="91"/>
    </row>
    <row r="928" spans="16:17" ht="62.25">
      <c r="P928" s="13"/>
      <c r="Q928" s="91"/>
    </row>
    <row r="929" spans="16:17" ht="62.25">
      <c r="P929" s="13"/>
      <c r="Q929" s="91"/>
    </row>
    <row r="930" spans="16:17" ht="62.25">
      <c r="P930" s="13"/>
      <c r="Q930" s="91"/>
    </row>
    <row r="931" spans="16:17" ht="62.25">
      <c r="P931" s="13"/>
      <c r="Q931" s="91"/>
    </row>
    <row r="932" spans="16:17" ht="62.25">
      <c r="P932" s="13"/>
      <c r="Q932" s="91"/>
    </row>
    <row r="933" spans="16:17" ht="62.25">
      <c r="P933" s="13"/>
      <c r="Q933" s="91"/>
    </row>
    <row r="934" spans="16:17" ht="62.25">
      <c r="P934" s="13"/>
      <c r="Q934" s="91"/>
    </row>
    <row r="935" spans="16:17" ht="62.25">
      <c r="P935" s="13"/>
      <c r="Q935" s="91"/>
    </row>
    <row r="936" spans="16:17" ht="62.25">
      <c r="P936" s="13"/>
      <c r="Q936" s="91"/>
    </row>
    <row r="937" spans="16:17" ht="62.25">
      <c r="P937" s="13"/>
      <c r="Q937" s="91"/>
    </row>
    <row r="938" spans="16:17" ht="62.25">
      <c r="P938" s="13"/>
      <c r="Q938" s="91"/>
    </row>
    <row r="939" spans="16:17" ht="62.25">
      <c r="P939" s="13"/>
      <c r="Q939" s="91"/>
    </row>
    <row r="940" spans="16:17" ht="62.25">
      <c r="P940" s="13"/>
      <c r="Q940" s="91"/>
    </row>
    <row r="941" spans="16:17" ht="62.25">
      <c r="P941" s="13"/>
      <c r="Q941" s="91"/>
    </row>
    <row r="942" spans="16:17" ht="62.25">
      <c r="P942" s="13"/>
      <c r="Q942" s="91"/>
    </row>
    <row r="943" spans="16:17" ht="62.25">
      <c r="P943" s="13"/>
      <c r="Q943" s="91"/>
    </row>
    <row r="944" spans="16:17" ht="62.25">
      <c r="P944" s="13"/>
      <c r="Q944" s="91"/>
    </row>
    <row r="945" spans="16:17" ht="62.25">
      <c r="P945" s="13"/>
      <c r="Q945" s="91"/>
    </row>
    <row r="946" spans="16:17" ht="62.25">
      <c r="P946" s="13"/>
      <c r="Q946" s="91"/>
    </row>
    <row r="947" spans="16:17" ht="62.25">
      <c r="P947" s="13"/>
      <c r="Q947" s="91"/>
    </row>
    <row r="948" spans="16:17" ht="62.25">
      <c r="P948" s="13"/>
      <c r="Q948" s="91"/>
    </row>
    <row r="949" spans="16:17" ht="62.25">
      <c r="P949" s="13"/>
      <c r="Q949" s="91"/>
    </row>
    <row r="950" spans="16:17" ht="62.25">
      <c r="P950" s="13"/>
      <c r="Q950" s="91"/>
    </row>
    <row r="951" spans="16:17" ht="62.25">
      <c r="P951" s="13"/>
      <c r="Q951" s="91"/>
    </row>
    <row r="952" spans="16:17" ht="62.25">
      <c r="P952" s="13"/>
      <c r="Q952" s="91"/>
    </row>
    <row r="953" spans="16:17" ht="62.25">
      <c r="P953" s="13"/>
      <c r="Q953" s="91"/>
    </row>
    <row r="954" spans="16:17" ht="62.25">
      <c r="P954" s="13"/>
      <c r="Q954" s="91"/>
    </row>
    <row r="955" spans="16:17" ht="62.25">
      <c r="P955" s="13"/>
      <c r="Q955" s="91"/>
    </row>
    <row r="956" spans="16:17" ht="62.25">
      <c r="P956" s="13"/>
      <c r="Q956" s="91"/>
    </row>
    <row r="957" spans="16:17" ht="62.25">
      <c r="P957" s="13"/>
      <c r="Q957" s="91"/>
    </row>
    <row r="958" spans="16:17" ht="62.25">
      <c r="P958" s="13"/>
      <c r="Q958" s="91"/>
    </row>
    <row r="959" spans="16:17" ht="62.25">
      <c r="P959" s="13"/>
      <c r="Q959" s="91"/>
    </row>
    <row r="960" spans="16:17" ht="62.25">
      <c r="P960" s="13"/>
      <c r="Q960" s="91"/>
    </row>
    <row r="961" spans="16:17" ht="62.25">
      <c r="P961" s="13"/>
      <c r="Q961" s="91"/>
    </row>
    <row r="962" spans="16:17" ht="62.25">
      <c r="P962" s="13"/>
      <c r="Q962" s="91"/>
    </row>
    <row r="963" spans="16:17" ht="62.25">
      <c r="P963" s="13"/>
      <c r="Q963" s="91"/>
    </row>
    <row r="964" spans="16:17" ht="62.25">
      <c r="P964" s="13"/>
      <c r="Q964" s="91"/>
    </row>
    <row r="965" spans="16:17" ht="62.25">
      <c r="P965" s="13"/>
      <c r="Q965" s="91"/>
    </row>
    <row r="966" spans="16:17" ht="62.25">
      <c r="P966" s="13"/>
      <c r="Q966" s="91"/>
    </row>
    <row r="967" spans="16:17" ht="62.25">
      <c r="P967" s="13"/>
      <c r="Q967" s="91"/>
    </row>
    <row r="968" spans="16:17" ht="62.25">
      <c r="P968" s="13"/>
      <c r="Q968" s="91"/>
    </row>
    <row r="969" spans="16:17" ht="62.25">
      <c r="P969" s="13"/>
      <c r="Q969" s="91"/>
    </row>
    <row r="970" spans="16:17" ht="62.25">
      <c r="P970" s="13"/>
      <c r="Q970" s="91"/>
    </row>
  </sheetData>
  <sheetProtection/>
  <mergeCells count="19">
    <mergeCell ref="B4:O4"/>
    <mergeCell ref="O6:T6"/>
    <mergeCell ref="K7:L8"/>
    <mergeCell ref="C7:F8"/>
    <mergeCell ref="O7:P8"/>
    <mergeCell ref="S7:S9"/>
    <mergeCell ref="I7:J8"/>
    <mergeCell ref="Q7:R8"/>
    <mergeCell ref="T7:T9"/>
    <mergeCell ref="A188:T188"/>
    <mergeCell ref="A6:A9"/>
    <mergeCell ref="B6:B9"/>
    <mergeCell ref="C6:H6"/>
    <mergeCell ref="G7:G9"/>
    <mergeCell ref="P2:T3"/>
    <mergeCell ref="H7:H9"/>
    <mergeCell ref="I6:N6"/>
    <mergeCell ref="M7:M9"/>
    <mergeCell ref="N7:N9"/>
  </mergeCells>
  <printOptions/>
  <pageMargins left="0.03937007874015748" right="0.03937007874015748" top="0.7874015748031497" bottom="0.3937007874015748" header="0.2362204724409449" footer="0"/>
  <pageSetup fitToHeight="3" horizontalDpi="600" verticalDpi="600" orientation="landscape" paperSize="9" scale="10" r:id="rId1"/>
  <headerFooter alignWithMargins="0">
    <oddFooter>&amp;CСтраница &amp;P</oddFooter>
  </headerFooter>
  <rowBreaks count="5" manualBreakCount="5">
    <brk id="49" max="19" man="1"/>
    <brk id="74" max="19" man="1"/>
    <brk id="100" max="19" man="1"/>
    <brk id="125" max="19" man="1"/>
    <brk id="1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Фiнвiддiл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Лiлiя</dc:creator>
  <cp:keywords/>
  <dc:description/>
  <cp:lastModifiedBy>User</cp:lastModifiedBy>
  <cp:lastPrinted>2020-01-30T11:53:01Z</cp:lastPrinted>
  <dcterms:created xsi:type="dcterms:W3CDTF">2000-03-16T16:40:09Z</dcterms:created>
  <dcterms:modified xsi:type="dcterms:W3CDTF">2020-03-02T07:35:58Z</dcterms:modified>
  <cp:category/>
  <cp:version/>
  <cp:contentType/>
  <cp:contentStatus/>
</cp:coreProperties>
</file>