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435" tabRatio="604" activeTab="0"/>
  </bookViews>
  <sheets>
    <sheet name="міськ.Дрогобич 9-ть міс" sheetId="1" r:id="rId1"/>
  </sheets>
  <definedNames>
    <definedName name="_xlnm.Print_Titles" localSheetId="0">'міськ.Дрогобич 9-ть міс'!$6:$10</definedName>
    <definedName name="_xlnm.Print_Area" localSheetId="0">'міськ.Дрогобич 9-ть міс'!$A$2:$P$167</definedName>
  </definedNames>
  <calcPr fullCalcOnLoad="1"/>
</workbook>
</file>

<file path=xl/sharedStrings.xml><?xml version="1.0" encoding="utf-8"?>
<sst xmlns="http://schemas.openxmlformats.org/spreadsheetml/2006/main" count="310" uniqueCount="300">
  <si>
    <t>Всього</t>
  </si>
  <si>
    <t>ВИДАТКИ</t>
  </si>
  <si>
    <t>Загальний фонд</t>
  </si>
  <si>
    <t>Разом</t>
  </si>
  <si>
    <t>10000000</t>
  </si>
  <si>
    <t>11000000</t>
  </si>
  <si>
    <t>11010000</t>
  </si>
  <si>
    <t>Місцеві податки і збори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</si>
  <si>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</si>
  <si>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</si>
  <si>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</si>
  <si>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</si>
  <si>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22000000</t>
  </si>
  <si>
    <t>Державне мито</t>
  </si>
  <si>
    <t>22090000</t>
  </si>
  <si>
    <t>30000000</t>
  </si>
  <si>
    <t>Доходи від операцій з капіталом</t>
  </si>
  <si>
    <t>33000000</t>
  </si>
  <si>
    <t>33010000</t>
  </si>
  <si>
    <t>41020000</t>
  </si>
  <si>
    <t>Державне управління</t>
  </si>
  <si>
    <t>Освіта</t>
  </si>
  <si>
    <t>Охорона здоров"я</t>
  </si>
  <si>
    <t xml:space="preserve">Соціальний захист та соціальне забезпечення </t>
  </si>
  <si>
    <t>Житлово-комунальне господарство</t>
  </si>
  <si>
    <t>Культура і мистецтво</t>
  </si>
  <si>
    <t>1</t>
  </si>
  <si>
    <t>3</t>
  </si>
  <si>
    <t>4</t>
  </si>
  <si>
    <t>6</t>
  </si>
  <si>
    <t>7</t>
  </si>
  <si>
    <t>22080000</t>
  </si>
  <si>
    <t>41030000</t>
  </si>
  <si>
    <t>Офіційні трансферти</t>
  </si>
  <si>
    <t>40000000</t>
  </si>
  <si>
    <t>9</t>
  </si>
  <si>
    <t>10</t>
  </si>
  <si>
    <t>11</t>
  </si>
  <si>
    <t>12</t>
  </si>
  <si>
    <t>13</t>
  </si>
  <si>
    <t>Спеціальний фонд</t>
  </si>
  <si>
    <t>Видатки бюджету за функціональною структурою</t>
  </si>
  <si>
    <t>Разом доходів</t>
  </si>
  <si>
    <t>11020000</t>
  </si>
  <si>
    <t>Податок на прибуток підприємств</t>
  </si>
  <si>
    <t>2</t>
  </si>
  <si>
    <t xml:space="preserve">Інші неподаткові надходження </t>
  </si>
  <si>
    <t>31030000</t>
  </si>
  <si>
    <t>Податкові надходження</t>
  </si>
  <si>
    <t>14</t>
  </si>
  <si>
    <t>Фізична культура і спорт</t>
  </si>
  <si>
    <t>24000000</t>
  </si>
  <si>
    <t>15</t>
  </si>
  <si>
    <t>затверджено по бюджету</t>
  </si>
  <si>
    <t>уточнений план</t>
  </si>
  <si>
    <t>16</t>
  </si>
  <si>
    <t xml:space="preserve">уточнений план </t>
  </si>
  <si>
    <t>Перевищення доходів над видатками</t>
  </si>
  <si>
    <t>БАЛАНС</t>
  </si>
  <si>
    <t>ВСЬОГО ДОХОДИ</t>
  </si>
  <si>
    <t>21080000</t>
  </si>
  <si>
    <t>Інші надходження</t>
  </si>
  <si>
    <t>25000000</t>
  </si>
  <si>
    <t xml:space="preserve"> Власні надходження бюджетних установ</t>
  </si>
  <si>
    <t>24060000</t>
  </si>
  <si>
    <t xml:space="preserve"> </t>
  </si>
  <si>
    <t>ГРН.</t>
  </si>
  <si>
    <t>41020100</t>
  </si>
  <si>
    <t>Резервний фонд</t>
  </si>
  <si>
    <t>18000000</t>
  </si>
  <si>
    <t>18050000</t>
  </si>
  <si>
    <t xml:space="preserve">Єдиний податок </t>
  </si>
  <si>
    <t>19000000</t>
  </si>
  <si>
    <t>19010000</t>
  </si>
  <si>
    <t>Екологічний податок</t>
  </si>
  <si>
    <t>Інші податки та збори</t>
  </si>
  <si>
    <t>21010000</t>
  </si>
  <si>
    <t>Надходження від орендної плати за користування  цілісним майновим комплексом та іншим державним  майном</t>
  </si>
  <si>
    <t>Кошти від продажу землі і нематеріальних активів</t>
  </si>
  <si>
    <t>Кошти  від продажу землі</t>
  </si>
  <si>
    <t>Частина чистого прибутку ( доходу) державних унітарних підприємств та їх обєднань,  що вилучається до бюджету</t>
  </si>
  <si>
    <t>Адміністративні збори та платежі, доходи
 від некомерційної господарської діяльності</t>
  </si>
  <si>
    <t>Податок на  доходи фізичних осіб</t>
  </si>
  <si>
    <t>Кошти від відчуження майна, що належить Автономній Республіці Крим  та майна, що перебуває у комунальній власності</t>
  </si>
  <si>
    <t>18030000</t>
  </si>
  <si>
    <t>Туристичний збір</t>
  </si>
  <si>
    <t>24170000</t>
  </si>
  <si>
    <t>Надходження коштів пайової участі у розвитку</t>
  </si>
  <si>
    <t>14000000</t>
  </si>
  <si>
    <t>Внутрішні податки на товари та послуги</t>
  </si>
  <si>
    <t>14040000</t>
  </si>
  <si>
    <t>Акцизний податок з реалізації суб’єктами господарювання роздрібної торгівлі підакцизних товарів</t>
  </si>
  <si>
    <t>22130000</t>
  </si>
  <si>
    <t>Орендна плата за водні об’єкти</t>
  </si>
  <si>
    <t xml:space="preserve">Базова дотація 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</si>
  <si>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</si>
  <si>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</si>
  <si>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</si>
  <si>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</t>
  </si>
  <si>
    <t>18010000</t>
  </si>
  <si>
    <t>Податок на майно</t>
  </si>
  <si>
    <t>18040000</t>
  </si>
  <si>
    <t>Збір за провадження деяких видів підприємницької діяльності, що справлявся до 01.01.2015</t>
  </si>
  <si>
    <t>Кошти від реалізації скарбів, майна, одержаного державою або територіальною громадою в порядку вспадкування чи дарування, безхазяйного майна, знахідок, а також валютних цінностей і грошових  коштів</t>
  </si>
  <si>
    <t>22010000</t>
  </si>
  <si>
    <t>Плата за надання  адміністративних послуг</t>
  </si>
  <si>
    <t>13000000</t>
  </si>
  <si>
    <t>Рентна плата та плата за використання інших природних ресурсів</t>
  </si>
  <si>
    <t xml:space="preserve">Податки на доходи, податки на прибуток,
податки на збільшення ринкової вартості </t>
  </si>
  <si>
    <t>виконано (грн.)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</si>
  <si>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</si>
  <si>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</si>
  <si>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</si>
  <si>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</si>
  <si>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0180</t>
  </si>
  <si>
    <t>0100</t>
  </si>
  <si>
    <t>1000</t>
  </si>
  <si>
    <t>2000</t>
  </si>
  <si>
    <t>3000</t>
  </si>
  <si>
    <t>3011</t>
  </si>
  <si>
    <t>3012</t>
  </si>
  <si>
    <t>3031</t>
  </si>
  <si>
    <t>3041</t>
  </si>
  <si>
    <t>3042</t>
  </si>
  <si>
    <t>3043</t>
  </si>
  <si>
    <t>3044</t>
  </si>
  <si>
    <t>3045</t>
  </si>
  <si>
    <t>3046</t>
  </si>
  <si>
    <t>3047</t>
  </si>
  <si>
    <t>3104</t>
  </si>
  <si>
    <t>8000</t>
  </si>
  <si>
    <t>Надання субсидій населенню для відшкодування витрат на оплату житлово-комунальних послуг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</si>
  <si>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</si>
  <si>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</si>
  <si>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</si>
  <si>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</si>
  <si>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</si>
  <si>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</si>
  <si>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</si>
  <si>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</si>
  <si>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</si>
  <si>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</si>
  <si>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</si>
  <si>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</si>
  <si>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6000</t>
  </si>
  <si>
    <t>3035</t>
  </si>
  <si>
    <t>31010200</t>
  </si>
  <si>
    <t xml:space="preserve">Додаток 
до рішення виконкому
від                     2018 № </t>
  </si>
  <si>
    <t>На 2018 рік</t>
  </si>
  <si>
    <t>На 2018рік</t>
  </si>
  <si>
    <t>Виконано у відсотках</t>
  </si>
  <si>
    <t>до уточненого річного   плану на 2018 рік</t>
  </si>
  <si>
    <t xml:space="preserve">  у відсотках до уточненого річного плану</t>
  </si>
  <si>
    <t>грн.</t>
  </si>
  <si>
    <t xml:space="preserve"> у відсотках до уточненого річного плану</t>
  </si>
  <si>
    <t xml:space="preserve"> Субвенції  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</si>
  <si>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</si>
  <si>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</si>
  <si>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</si>
  <si>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</si>
  <si>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</si>
  <si>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</si>
  <si>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41050100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</si>
  <si>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</si>
  <si>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41050300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</si>
  <si>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</si>
  <si>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41050700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</si>
  <si>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</si>
  <si>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</si>
  <si>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</si>
  <si>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</si>
  <si>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 грн.</t>
  </si>
  <si>
    <t>Дотації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</si>
  <si>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</si>
  <si>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6011</t>
  </si>
  <si>
    <t>6015</t>
  </si>
  <si>
    <t>6030</t>
  </si>
  <si>
    <t>6083</t>
  </si>
  <si>
    <t>6082</t>
  </si>
  <si>
    <t>6090</t>
  </si>
  <si>
    <t>7000</t>
  </si>
  <si>
    <t>Економічна діяльність</t>
  </si>
  <si>
    <t>7130</t>
  </si>
  <si>
    <t>Здійснення заходів із землеустрою</t>
  </si>
  <si>
    <t>Реалізація інших заходів щодо соціально-економічного розвитку територій</t>
  </si>
  <si>
    <t>Реалізація програм і заходів в галузі туризму та курортів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</si>
  <si>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</si>
  <si>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</si>
  <si>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</si>
  <si>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</si>
  <si>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</si>
  <si>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</si>
  <si>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7670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</si>
  <si>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</si>
  <si>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</si>
  <si>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</si>
  <si>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</si>
  <si>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</si>
  <si>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8700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</si>
  <si>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</si>
  <si>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</si>
  <si>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</si>
  <si>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</si>
  <si>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Надання пільг на оплату житлово-комунальних послуг окремим категоріям громадян відповідно до законодавства</t>
  </si>
  <si>
    <t>Надання інших пільг окремим категоріям громадян відповідно до законодавства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</si>
  <si>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</si>
  <si>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</si>
  <si>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</si>
  <si>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</si>
  <si>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</si>
  <si>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Заходи державної політики з питань дітей та їх соціального захисту</t>
  </si>
  <si>
    <t>Утримання та забезпечення діяльності центрів соціальних служб для сім`ї, дітей та молоді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</si>
  <si>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</si>
  <si>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</si>
  <si>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</si>
  <si>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Експлуатація та технічне обслуговування житлового фонду</t>
  </si>
  <si>
    <t>Організація благоустрою населених пунктів</t>
  </si>
  <si>
    <t>Забезпечення надійної та безперебійної експлуатації ліфтів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</si>
  <si>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</si>
  <si>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</si>
  <si>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у сфері житлово-комунального господарства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</si>
  <si>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</si>
  <si>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</si>
  <si>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</si>
  <si>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</si>
  <si>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</si>
  <si>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</si>
  <si>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</si>
  <si>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Співфінансування інвестиційних проектів, що реалізуються за рахунок коштів державного фонду регіонального розвитку</t>
  </si>
  <si>
    <t>Внески до статутного капіталу суб`єктів господарювання</t>
  </si>
  <si>
    <t>Утилізація відходів</t>
  </si>
  <si>
    <t>Субвенція з місцевого бюджету на виконання інвестиційних проектів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</si>
  <si>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</si>
  <si>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</si>
  <si>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Інша діяльність у сфері державного управління</t>
  </si>
  <si>
    <t>5</t>
  </si>
  <si>
    <t>8</t>
  </si>
  <si>
    <t>8822</t>
  </si>
  <si>
    <t>Повернення кредиту</t>
  </si>
  <si>
    <t>8821</t>
  </si>
  <si>
    <t>Надання кредиту</t>
  </si>
  <si>
    <t>8881</t>
  </si>
  <si>
    <t>Забезпечення гарантійних зобов`язань за позичальників, що отримали кредити під місцеві гарантії</t>
  </si>
  <si>
    <t>8882</t>
  </si>
  <si>
    <t>Повернення коштів, наданих для виконання гарантійних зобов`язань за позичальників, що отримали кредити під місцеві гарантії</t>
  </si>
  <si>
    <t>Надання субсидій населенню для відшкодування витрат на придбання твердого  та рідкого пічного  побутового палива та скрапленого газу</t>
  </si>
  <si>
    <t>6020</t>
  </si>
  <si>
    <t>Забезпечення функціонування підприємств, установ та організацій, що виробляють та/ або надають житлово-комунальні послуги</t>
  </si>
  <si>
    <t>Інші субвенції з місцевого бюджету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</si>
  <si>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" Про статус ветеранів війни, гарантії їх соціального захисту , для осіб з інвалідністю І-ІІ групи, яка настала</t>
  </si>
  <si>
    <t>Будівництво споруд, установ та закладів фізичної культури  і спорту</t>
  </si>
  <si>
    <t>Виконання інвестиційних проектів за рахунок субвенцій з інших бюджетів</t>
  </si>
  <si>
    <t>Природоохоронні заходиза рахунок цільових фондів</t>
  </si>
  <si>
    <t>Заступник міського голови з питань діяльності виконавчих органів, 
керуючий справами виконкому                                                                                                                                                                                                                                                                                                                                В.Коцюба</t>
  </si>
  <si>
    <t>21050000</t>
  </si>
  <si>
    <t>Плата за розміщення тимчасово вільних коштів місцевих бюджетів </t>
  </si>
  <si>
    <t>16000000</t>
  </si>
  <si>
    <t>16010000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</si>
  <si>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</si>
  <si>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</si>
  <si>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41050200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</si>
  <si>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</si>
  <si>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</si>
  <si>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</si>
  <si>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</si>
  <si>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</si>
  <si>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</si>
  <si>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</si>
  <si>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</si>
  <si>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</si>
  <si>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41053900</t>
  </si>
  <si>
    <t>41053400</t>
  </si>
  <si>
    <t>41053600</t>
  </si>
  <si>
    <t>Субвенція з місцевого бюджету на здійснення природоохоронних заходів</t>
  </si>
  <si>
    <t>Звіт про виконання  міського бюджету м.Дрогобича за 9 місяців 2018 рік</t>
  </si>
  <si>
    <t>За січень-вересень 2018</t>
  </si>
  <si>
    <t>до уточненого   плану на  січень-вересень 2018 року</t>
  </si>
  <si>
    <t>Виконано за січень-вересень 2018 рік</t>
  </si>
  <si>
    <t>Виконано за січень-вересень 2018 року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</si>
  <si>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</si>
  <si>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</si>
  <si>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41050500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</si>
  <si>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ветеранів"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</si>
  <si>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</si>
  <si>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</si>
  <si>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41053500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</si>
  <si>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</si>
  <si>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Розроблення схем планування та забудови територій (містобудівної документації)</t>
  </si>
  <si>
    <t>Виконання інвестиційних проектівв рамках здійснення заходів щодо соціально - економічного розвитку окремих територій</t>
  </si>
  <si>
    <t xml:space="preserve">Утримання та розвиток автомобільних доріг та дорожньої інфраструктури за рахунок трансфертів з інших місцевих бюджетів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</si>
  <si>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</si>
  <si>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ст.10 Закону України "Про статус ветеранів війни, гарантії їх соціального захисту"</t>
  </si>
  <si>
    <t>Надання позичок</t>
  </si>
  <si>
    <t>Бюджетні позички суб`єктам господарювання та їх повернення</t>
  </si>
  <si>
    <t>Повернення позичок</t>
  </si>
  <si>
    <t>передані</t>
  </si>
  <si>
    <t>вілзал</t>
  </si>
  <si>
    <t>доходи</t>
  </si>
  <si>
    <t>баланс</t>
  </si>
  <si>
    <t>видатки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</si>
</sst>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0"/>
    <numFmt numFmtId="203" formatCode="_-* #,##0.0\ _к_._-;\-* #,##0.0\ _к_._-;_-* &quot;-&quot;??\ _к_._-;_-@_-"/>
    <numFmt numFmtId="204" formatCode="#,##0.0\ _к_."/>
    <numFmt numFmtId="205" formatCode="#,##0.0\ &quot;к.&quot;"/>
    <numFmt numFmtId="206" formatCode="#,##0.0"/>
    <numFmt numFmtId="207" formatCode="#,##0.0\ _к_.;\-#,##0.0\ _к_."/>
    <numFmt numFmtId="208" formatCode="#,##0\ _к_."/>
    <numFmt numFmtId="209" formatCode="_-* #,##0.0\ _г_р_н_._-;\-* #,##0.0\ _г_р_н_._-;_-* &quot;-&quot;?\ _г_р_н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_ ;[Red]\-#,##0.0\ "/>
    <numFmt numFmtId="215" formatCode="#,##0.00\ _к_."/>
    <numFmt numFmtId="216" formatCode="#,##0.000\ _к_."/>
    <numFmt numFmtId="217" formatCode="#0.00"/>
  </numFmts>
  <fonts count="79">
    <font>
      <sz val="10"/>
      <name val="Arial Cyr"/>
      <family val="0"/>
    </font>
    <font>
      <sz val="18"/>
      <name val="Arial Cyr"/>
      <family val="2"/>
    </font>
    <font>
      <sz val="24"/>
      <name val="Arial Cyr"/>
      <family val="2"/>
    </font>
    <font>
      <b/>
      <sz val="24"/>
      <name val="Arial Cyr"/>
      <family val="2"/>
    </font>
    <font>
      <i/>
      <sz val="10"/>
      <name val="Arial Cyr"/>
      <family val="2"/>
    </font>
    <font>
      <b/>
      <sz val="18"/>
      <name val="Arial Cyr"/>
      <family val="0"/>
    </font>
    <font>
      <sz val="18"/>
      <color indexed="10"/>
      <name val="Arial Cyr"/>
      <family val="2"/>
    </font>
    <font>
      <sz val="28"/>
      <name val="Arial Cyr"/>
      <family val="2"/>
    </font>
    <font>
      <b/>
      <i/>
      <sz val="28"/>
      <name val="Arial"/>
      <family val="2"/>
    </font>
    <font>
      <b/>
      <sz val="28"/>
      <name val="Arial Cyr"/>
      <family val="2"/>
    </font>
    <font>
      <i/>
      <sz val="28"/>
      <name val="Arial Cyr"/>
      <family val="2"/>
    </font>
    <font>
      <b/>
      <sz val="36"/>
      <name val="Arial Cyr"/>
      <family val="0"/>
    </font>
    <font>
      <sz val="36"/>
      <name val="Arial Cyr"/>
      <family val="2"/>
    </font>
    <font>
      <sz val="30"/>
      <name val="Arial Cyr"/>
      <family val="2"/>
    </font>
    <font>
      <sz val="35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0"/>
    </font>
    <font>
      <b/>
      <sz val="18"/>
      <color indexed="12"/>
      <name val="Arial Cyr"/>
      <family val="2"/>
    </font>
    <font>
      <b/>
      <sz val="10"/>
      <name val="Arial Cyr"/>
      <family val="0"/>
    </font>
    <font>
      <b/>
      <sz val="36"/>
      <color indexed="10"/>
      <name val="Arial Cyr"/>
      <family val="0"/>
    </font>
    <font>
      <sz val="28"/>
      <color indexed="10"/>
      <name val="Arial Cyr"/>
      <family val="0"/>
    </font>
    <font>
      <sz val="10"/>
      <color indexed="10"/>
      <name val="Arial Cyr"/>
      <family val="2"/>
    </font>
    <font>
      <b/>
      <sz val="28"/>
      <color indexed="10"/>
      <name val="Arial Cyr"/>
      <family val="0"/>
    </font>
    <font>
      <b/>
      <sz val="10"/>
      <color indexed="10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42"/>
      <name val="Times New Roman"/>
      <family val="1"/>
    </font>
    <font>
      <sz val="48"/>
      <name val="Arial Cyr"/>
      <family val="0"/>
    </font>
    <font>
      <i/>
      <sz val="48"/>
      <name val="Arial Cyr"/>
      <family val="0"/>
    </font>
    <font>
      <i/>
      <sz val="48"/>
      <color indexed="12"/>
      <name val="Arial Cyr"/>
      <family val="0"/>
    </font>
    <font>
      <b/>
      <sz val="46"/>
      <name val="Times New Roman"/>
      <family val="1"/>
    </font>
    <font>
      <b/>
      <sz val="52"/>
      <name val="Arial Cyr"/>
      <family val="0"/>
    </font>
    <font>
      <b/>
      <sz val="52"/>
      <color indexed="12"/>
      <name val="Arial Cyr"/>
      <family val="2"/>
    </font>
    <font>
      <b/>
      <sz val="52"/>
      <name val="Times New Roman"/>
      <family val="1"/>
    </font>
    <font>
      <sz val="52"/>
      <name val="Arial Cyr"/>
      <family val="0"/>
    </font>
    <font>
      <b/>
      <sz val="48"/>
      <name val="Times New Roman"/>
      <family val="1"/>
    </font>
    <font>
      <b/>
      <sz val="3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34"/>
      <color indexed="10"/>
      <name val="Arial Cyr"/>
      <family val="2"/>
    </font>
    <font>
      <sz val="46"/>
      <name val="Arial Cyr"/>
      <family val="2"/>
    </font>
    <font>
      <sz val="46"/>
      <color indexed="10"/>
      <name val="Arial Cyr"/>
      <family val="2"/>
    </font>
    <font>
      <b/>
      <i/>
      <sz val="46"/>
      <name val="Times New Roman"/>
      <family val="1"/>
    </font>
    <font>
      <sz val="46"/>
      <name val="Times New Roman"/>
      <family val="1"/>
    </font>
    <font>
      <i/>
      <sz val="46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34"/>
      <color rgb="FFFF0000"/>
      <name val="Arial Cyr"/>
      <family val="2"/>
    </font>
    <font>
      <sz val="46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11" fillId="0" borderId="10" xfId="93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01" fontId="1" fillId="0" borderId="0" xfId="0" applyNumberFormat="1" applyFont="1" applyFill="1" applyAlignment="1">
      <alignment/>
    </xf>
    <xf numFmtId="201" fontId="12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201" fontId="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01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2" fontId="12" fillId="0" borderId="0" xfId="0" applyNumberFormat="1" applyFont="1" applyFill="1" applyBorder="1" applyAlignment="1">
      <alignment/>
    </xf>
    <xf numFmtId="201" fontId="1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2" fontId="11" fillId="0" borderId="0" xfId="0" applyNumberFormat="1" applyFont="1" applyFill="1" applyBorder="1" applyAlignment="1">
      <alignment horizontal="center"/>
    </xf>
    <xf numFmtId="2" fontId="19" fillId="0" borderId="10" xfId="93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33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wrapText="1"/>
    </xf>
    <xf numFmtId="2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201" fontId="24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right" wrapText="1"/>
    </xf>
    <xf numFmtId="2" fontId="25" fillId="0" borderId="0" xfId="0" applyNumberFormat="1" applyFont="1" applyFill="1" applyBorder="1" applyAlignment="1">
      <alignment horizontal="right" wrapText="1"/>
    </xf>
    <xf numFmtId="201" fontId="25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2" fontId="30" fillId="0" borderId="10" xfId="93" applyNumberFormat="1" applyFont="1" applyFill="1" applyBorder="1" applyAlignment="1">
      <alignment horizontal="center" vertical="center" wrapText="1"/>
    </xf>
    <xf numFmtId="201" fontId="30" fillId="0" borderId="10" xfId="93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right"/>
    </xf>
    <xf numFmtId="49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01" fontId="30" fillId="0" borderId="10" xfId="0" applyNumberFormat="1" applyFont="1" applyFill="1" applyBorder="1" applyAlignment="1">
      <alignment horizontal="center"/>
    </xf>
    <xf numFmtId="2" fontId="30" fillId="0" borderId="10" xfId="93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right"/>
    </xf>
    <xf numFmtId="2" fontId="33" fillId="0" borderId="10" xfId="93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201" fontId="0" fillId="0" borderId="0" xfId="0" applyNumberFormat="1" applyFont="1" applyFill="1" applyAlignment="1">
      <alignment/>
    </xf>
    <xf numFmtId="2" fontId="77" fillId="0" borderId="0" xfId="0" applyNumberFormat="1" applyFont="1" applyFill="1" applyBorder="1" applyAlignment="1">
      <alignment/>
    </xf>
    <xf numFmtId="2" fontId="24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2" fontId="12" fillId="34" borderId="0" xfId="0" applyNumberFormat="1" applyFont="1" applyFill="1" applyAlignment="1">
      <alignment/>
    </xf>
    <xf numFmtId="2" fontId="12" fillId="34" borderId="0" xfId="0" applyNumberFormat="1" applyFont="1" applyFill="1" applyBorder="1" applyAlignment="1">
      <alignment/>
    </xf>
    <xf numFmtId="2" fontId="13" fillId="34" borderId="0" xfId="0" applyNumberFormat="1" applyFont="1" applyFill="1" applyBorder="1" applyAlignment="1">
      <alignment/>
    </xf>
    <xf numFmtId="2" fontId="77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2" fontId="1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/>
    </xf>
    <xf numFmtId="0" fontId="36" fillId="0" borderId="10" xfId="0" applyNumberFormat="1" applyFont="1" applyFill="1" applyBorder="1" applyAlignment="1">
      <alignment wrapText="1"/>
    </xf>
    <xf numFmtId="0" fontId="35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2" fillId="3" borderId="0" xfId="0" applyFont="1" applyFill="1" applyAlignment="1">
      <alignment horizontal="center"/>
    </xf>
    <xf numFmtId="0" fontId="22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77" fillId="34" borderId="0" xfId="0" applyFont="1" applyFill="1" applyBorder="1" applyAlignment="1">
      <alignment/>
    </xf>
    <xf numFmtId="2" fontId="30" fillId="0" borderId="13" xfId="93" applyNumberFormat="1" applyFont="1" applyFill="1" applyBorder="1" applyAlignment="1">
      <alignment horizontal="center" wrapText="1"/>
    </xf>
    <xf numFmtId="2" fontId="30" fillId="0" borderId="14" xfId="93" applyNumberFormat="1" applyFont="1" applyFill="1" applyBorder="1" applyAlignment="1">
      <alignment horizontal="center" wrapText="1"/>
    </xf>
    <xf numFmtId="2" fontId="30" fillId="0" borderId="15" xfId="93" applyNumberFormat="1" applyFont="1" applyFill="1" applyBorder="1" applyAlignment="1">
      <alignment horizontal="center" wrapText="1"/>
    </xf>
    <xf numFmtId="2" fontId="30" fillId="0" borderId="16" xfId="93" applyNumberFormat="1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26" fillId="0" borderId="0" xfId="0" applyNumberFormat="1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204" fontId="30" fillId="0" borderId="13" xfId="93" applyNumberFormat="1" applyFont="1" applyFill="1" applyBorder="1" applyAlignment="1">
      <alignment horizontal="center" wrapText="1"/>
    </xf>
    <xf numFmtId="204" fontId="30" fillId="0" borderId="14" xfId="93" applyNumberFormat="1" applyFont="1" applyFill="1" applyBorder="1" applyAlignment="1">
      <alignment horizontal="center" wrapText="1"/>
    </xf>
    <xf numFmtId="204" fontId="30" fillId="0" borderId="15" xfId="93" applyNumberFormat="1" applyFont="1" applyFill="1" applyBorder="1" applyAlignment="1">
      <alignment horizontal="center" wrapText="1"/>
    </xf>
    <xf numFmtId="204" fontId="30" fillId="0" borderId="16" xfId="93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2" fontId="55" fillId="0" borderId="0" xfId="0" applyNumberFormat="1" applyFont="1" applyFill="1" applyBorder="1" applyAlignment="1">
      <alignment/>
    </xf>
    <xf numFmtId="2" fontId="55" fillId="34" borderId="0" xfId="0" applyNumberFormat="1" applyFont="1" applyFill="1" applyBorder="1" applyAlignment="1">
      <alignment/>
    </xf>
    <xf numFmtId="2" fontId="78" fillId="34" borderId="0" xfId="0" applyNumberFormat="1" applyFont="1" applyFill="1" applyBorder="1" applyAlignment="1">
      <alignment/>
    </xf>
    <xf numFmtId="49" fontId="30" fillId="0" borderId="10" xfId="93" applyNumberFormat="1" applyFont="1" applyFill="1" applyBorder="1" applyAlignment="1">
      <alignment horizontal="center" vertical="center" wrapText="1"/>
    </xf>
    <xf numFmtId="204" fontId="30" fillId="0" borderId="10" xfId="93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2" fontId="57" fillId="0" borderId="10" xfId="93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/>
    </xf>
    <xf numFmtId="0" fontId="58" fillId="0" borderId="10" xfId="72" applyFont="1" applyFill="1" applyBorder="1" applyAlignment="1" quotePrefix="1">
      <alignment horizontal="right"/>
      <protection/>
    </xf>
    <xf numFmtId="0" fontId="58" fillId="0" borderId="10" xfId="72" applyFont="1" applyFill="1" applyBorder="1" applyAlignment="1">
      <alignment wrapText="1"/>
      <protection/>
    </xf>
    <xf numFmtId="2" fontId="58" fillId="0" borderId="10" xfId="93" applyNumberFormat="1" applyFont="1" applyFill="1" applyBorder="1" applyAlignment="1">
      <alignment horizontal="center"/>
    </xf>
    <xf numFmtId="2" fontId="58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 quotePrefix="1">
      <alignment horizontal="right" vertical="center" wrapText="1"/>
    </xf>
    <xf numFmtId="0" fontId="58" fillId="0" borderId="10" xfId="54" applyFont="1" applyFill="1" applyBorder="1" applyAlignment="1">
      <alignment wrapText="1"/>
      <protection/>
    </xf>
    <xf numFmtId="0" fontId="30" fillId="0" borderId="10" xfId="0" applyFont="1" applyFill="1" applyBorder="1" applyAlignment="1" quotePrefix="1">
      <alignment horizontal="right" vertical="center" wrapText="1"/>
    </xf>
    <xf numFmtId="0" fontId="30" fillId="0" borderId="10" xfId="0" applyFont="1" applyFill="1" applyBorder="1" applyAlignment="1">
      <alignment vertical="center" wrapText="1"/>
    </xf>
    <xf numFmtId="49" fontId="58" fillId="0" borderId="10" xfId="0" applyNumberFormat="1" applyFont="1" applyFill="1" applyBorder="1" applyAlignment="1">
      <alignment horizontal="right"/>
    </xf>
    <xf numFmtId="0" fontId="58" fillId="0" borderId="10" xfId="55" applyFont="1" applyFill="1" applyBorder="1" applyAlignment="1">
      <alignment wrapText="1"/>
      <protection/>
    </xf>
    <xf numFmtId="0" fontId="58" fillId="0" borderId="10" xfId="56" applyFont="1" applyFill="1" applyBorder="1" applyAlignment="1">
      <alignment wrapText="1"/>
      <protection/>
    </xf>
    <xf numFmtId="0" fontId="58" fillId="0" borderId="10" xfId="57" applyFont="1" applyFill="1" applyBorder="1" applyAlignment="1">
      <alignment wrapText="1"/>
      <protection/>
    </xf>
    <xf numFmtId="0" fontId="58" fillId="0" borderId="10" xfId="58" applyFont="1" applyFill="1" applyBorder="1" applyAlignment="1">
      <alignment wrapText="1"/>
      <protection/>
    </xf>
    <xf numFmtId="0" fontId="30" fillId="0" borderId="10" xfId="84" applyFont="1" applyFill="1" applyBorder="1" applyAlignment="1" quotePrefix="1">
      <alignment horizontal="right"/>
      <protection/>
    </xf>
    <xf numFmtId="0" fontId="30" fillId="0" borderId="10" xfId="84" applyFont="1" applyFill="1" applyBorder="1" applyAlignment="1">
      <alignment wrapText="1"/>
      <protection/>
    </xf>
    <xf numFmtId="0" fontId="58" fillId="0" borderId="10" xfId="84" applyFont="1" applyFill="1" applyBorder="1" applyAlignment="1" quotePrefix="1">
      <alignment horizontal="right"/>
      <protection/>
    </xf>
    <xf numFmtId="0" fontId="58" fillId="0" borderId="10" xfId="59" applyFont="1" applyFill="1" applyBorder="1" applyAlignment="1">
      <alignment wrapText="1"/>
      <protection/>
    </xf>
    <xf numFmtId="0" fontId="58" fillId="0" borderId="10" xfId="60" applyFont="1" applyFill="1" applyBorder="1" applyAlignment="1">
      <alignment wrapText="1"/>
      <protection/>
    </xf>
    <xf numFmtId="0" fontId="58" fillId="0" borderId="10" xfId="61" applyFont="1" applyFill="1" applyBorder="1" applyAlignment="1">
      <alignment wrapText="1"/>
      <protection/>
    </xf>
    <xf numFmtId="0" fontId="58" fillId="0" borderId="10" xfId="63" applyFont="1" applyFill="1" applyBorder="1" applyAlignment="1">
      <alignment wrapText="1"/>
      <protection/>
    </xf>
    <xf numFmtId="0" fontId="58" fillId="0" borderId="10" xfId="64" applyFont="1" applyFill="1" applyBorder="1" applyAlignment="1">
      <alignment wrapText="1"/>
      <protection/>
    </xf>
    <xf numFmtId="0" fontId="58" fillId="0" borderId="10" xfId="65" applyFont="1" applyFill="1" applyBorder="1" applyAlignment="1">
      <alignment wrapText="1"/>
      <protection/>
    </xf>
    <xf numFmtId="0" fontId="30" fillId="0" borderId="10" xfId="85" applyFont="1" applyFill="1" applyBorder="1" applyAlignment="1" quotePrefix="1">
      <alignment horizontal="right"/>
      <protection/>
    </xf>
    <xf numFmtId="0" fontId="30" fillId="0" borderId="10" xfId="85" applyFont="1" applyFill="1" applyBorder="1" applyAlignment="1">
      <alignment wrapText="1"/>
      <protection/>
    </xf>
    <xf numFmtId="0" fontId="58" fillId="0" borderId="10" xfId="85" applyFont="1" applyFill="1" applyBorder="1" applyAlignment="1" quotePrefix="1">
      <alignment horizontal="right"/>
      <protection/>
    </xf>
    <xf numFmtId="0" fontId="58" fillId="0" borderId="10" xfId="66" applyFont="1" applyFill="1" applyBorder="1" applyAlignment="1">
      <alignment wrapText="1"/>
      <protection/>
    </xf>
    <xf numFmtId="0" fontId="58" fillId="0" borderId="10" xfId="67" applyFont="1" applyFill="1" applyBorder="1" applyAlignment="1">
      <alignment wrapText="1"/>
      <protection/>
    </xf>
    <xf numFmtId="0" fontId="58" fillId="0" borderId="10" xfId="85" applyFont="1" applyFill="1" applyBorder="1" applyAlignment="1">
      <alignment wrapText="1"/>
      <protection/>
    </xf>
    <xf numFmtId="0" fontId="58" fillId="0" borderId="10" xfId="75" applyFont="1" applyFill="1" applyBorder="1" applyAlignment="1" quotePrefix="1">
      <alignment horizontal="right"/>
      <protection/>
    </xf>
    <xf numFmtId="0" fontId="58" fillId="0" borderId="10" xfId="75" applyFont="1" applyFill="1" applyBorder="1" applyAlignment="1">
      <alignment wrapText="1"/>
      <protection/>
    </xf>
    <xf numFmtId="2" fontId="59" fillId="0" borderId="10" xfId="93" applyNumberFormat="1" applyFont="1" applyFill="1" applyBorder="1" applyAlignment="1">
      <alignment horizontal="center"/>
    </xf>
    <xf numFmtId="0" fontId="30" fillId="0" borderId="10" xfId="78" applyFont="1" applyFill="1" applyBorder="1" applyAlignment="1" quotePrefix="1">
      <alignment vertical="center" wrapText="1"/>
      <protection/>
    </xf>
    <xf numFmtId="0" fontId="30" fillId="0" borderId="10" xfId="78" applyFont="1" applyFill="1" applyBorder="1" applyAlignment="1">
      <alignment vertical="center" wrapText="1"/>
      <protection/>
    </xf>
    <xf numFmtId="0" fontId="58" fillId="0" borderId="10" xfId="77" applyFont="1" applyFill="1" applyBorder="1" applyAlignment="1" quotePrefix="1">
      <alignment vertical="center" wrapText="1"/>
      <protection/>
    </xf>
    <xf numFmtId="0" fontId="58" fillId="0" borderId="10" xfId="77" applyFont="1" applyFill="1" applyBorder="1" applyAlignment="1">
      <alignment vertical="center" wrapText="1"/>
      <protection/>
    </xf>
    <xf numFmtId="0" fontId="58" fillId="0" borderId="10" xfId="80" applyFont="1" applyFill="1" applyBorder="1" applyAlignment="1" quotePrefix="1">
      <alignment vertical="center" wrapText="1"/>
      <protection/>
    </xf>
    <xf numFmtId="0" fontId="58" fillId="0" borderId="10" xfId="80" applyFont="1" applyFill="1" applyBorder="1" applyAlignment="1">
      <alignment vertical="center" wrapText="1"/>
      <protection/>
    </xf>
    <xf numFmtId="0" fontId="30" fillId="0" borderId="10" xfId="86" applyFont="1" applyFill="1" applyBorder="1" applyAlignment="1" quotePrefix="1">
      <alignment horizontal="right"/>
      <protection/>
    </xf>
    <xf numFmtId="0" fontId="30" fillId="0" borderId="10" xfId="86" applyFont="1" applyFill="1" applyBorder="1" applyAlignment="1">
      <alignment wrapText="1"/>
      <protection/>
    </xf>
    <xf numFmtId="0" fontId="58" fillId="0" borderId="10" xfId="86" applyFont="1" applyFill="1" applyBorder="1" applyAlignment="1" quotePrefix="1">
      <alignment horizontal="right"/>
      <protection/>
    </xf>
    <xf numFmtId="0" fontId="58" fillId="0" borderId="10" xfId="86" applyFont="1" applyFill="1" applyBorder="1" applyAlignment="1">
      <alignment wrapText="1"/>
      <protection/>
    </xf>
    <xf numFmtId="0" fontId="58" fillId="0" borderId="10" xfId="68" applyFont="1" applyFill="1" applyBorder="1" applyAlignment="1">
      <alignment wrapText="1"/>
      <protection/>
    </xf>
    <xf numFmtId="0" fontId="58" fillId="0" borderId="10" xfId="69" applyFont="1" applyFill="1" applyBorder="1" applyAlignment="1">
      <alignment wrapText="1"/>
      <protection/>
    </xf>
    <xf numFmtId="204" fontId="33" fillId="0" borderId="10" xfId="93" applyNumberFormat="1" applyFont="1" applyFill="1" applyBorder="1" applyAlignment="1">
      <alignment horizontal="center"/>
    </xf>
    <xf numFmtId="201" fontId="33" fillId="0" borderId="10" xfId="0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left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49"/>
  <sheetViews>
    <sheetView tabSelected="1" view="pageBreakPreview" zoomScale="25" zoomScaleSheetLayoutView="25" workbookViewId="0" topLeftCell="A154">
      <pane xSplit="1" topLeftCell="B1" activePane="topRight" state="frozen"/>
      <selection pane="topLeft" activeCell="A1" sqref="A1"/>
      <selection pane="topRight" activeCell="C174" sqref="C174"/>
    </sheetView>
  </sheetViews>
  <sheetFormatPr defaultColWidth="9.00390625" defaultRowHeight="12.75"/>
  <cols>
    <col min="1" max="1" width="39.25390625" style="71" customWidth="1"/>
    <col min="2" max="2" width="255.25390625" style="1" customWidth="1"/>
    <col min="3" max="3" width="78.75390625" style="35" customWidth="1"/>
    <col min="4" max="4" width="77.25390625" style="135" customWidth="1"/>
    <col min="5" max="5" width="76.75390625" style="135" customWidth="1"/>
    <col min="6" max="6" width="70.75390625" style="145" customWidth="1"/>
    <col min="7" max="7" width="50.125" style="2" customWidth="1"/>
    <col min="8" max="8" width="49.00390625" style="2" customWidth="1"/>
    <col min="9" max="9" width="61.25390625" style="35" customWidth="1"/>
    <col min="10" max="10" width="66.125" style="135" customWidth="1"/>
    <col min="11" max="11" width="74.875" style="145" customWidth="1"/>
    <col min="12" max="12" width="43.75390625" style="30" customWidth="1"/>
    <col min="13" max="13" width="70.375" style="21" customWidth="1"/>
    <col min="14" max="14" width="69.375" style="21" customWidth="1"/>
    <col min="15" max="15" width="78.375" style="24" customWidth="1"/>
    <col min="16" max="16" width="57.00390625" style="33" customWidth="1"/>
    <col min="17" max="16384" width="9.125" style="6" customWidth="1"/>
  </cols>
  <sheetData>
    <row r="1" spans="3:16" ht="23.25">
      <c r="C1" s="21"/>
      <c r="D1" s="21"/>
      <c r="E1" s="21"/>
      <c r="F1" s="2"/>
      <c r="I1" s="21"/>
      <c r="J1" s="21"/>
      <c r="K1" s="2"/>
      <c r="O1" s="176"/>
      <c r="P1" s="125"/>
    </row>
    <row r="2" spans="1:16" ht="89.25" customHeight="1">
      <c r="A2" s="88"/>
      <c r="B2" s="89"/>
      <c r="C2" s="90"/>
      <c r="D2" s="90"/>
      <c r="E2" s="90"/>
      <c r="F2" s="91"/>
      <c r="G2" s="91"/>
      <c r="H2" s="91" t="s">
        <v>65</v>
      </c>
      <c r="I2" s="90"/>
      <c r="J2" s="90"/>
      <c r="K2" s="91"/>
      <c r="L2" s="92"/>
      <c r="M2" s="90"/>
      <c r="N2" s="165" t="s">
        <v>147</v>
      </c>
      <c r="O2" s="165"/>
      <c r="P2" s="165"/>
    </row>
    <row r="3" spans="1:19" ht="134.25" customHeight="1">
      <c r="A3" s="88"/>
      <c r="B3" s="89"/>
      <c r="C3" s="90"/>
      <c r="D3" s="90"/>
      <c r="E3" s="90"/>
      <c r="F3" s="91"/>
      <c r="G3" s="91"/>
      <c r="H3" s="91"/>
      <c r="I3" s="90"/>
      <c r="J3" s="90"/>
      <c r="K3" s="91"/>
      <c r="L3" s="92"/>
      <c r="M3" s="90"/>
      <c r="N3" s="165"/>
      <c r="O3" s="165"/>
      <c r="P3" s="165"/>
      <c r="Q3" s="58"/>
      <c r="R3" s="58"/>
      <c r="S3" s="58"/>
    </row>
    <row r="4" spans="1:19" ht="65.25">
      <c r="A4" s="88"/>
      <c r="B4" s="158" t="s">
        <v>274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90"/>
      <c r="O4" s="90"/>
      <c r="P4" s="92"/>
      <c r="Q4" s="12"/>
      <c r="R4" s="12"/>
      <c r="S4" s="12"/>
    </row>
    <row r="5" spans="1:19" ht="45.75">
      <c r="A5" s="88"/>
      <c r="B5" s="93"/>
      <c r="C5" s="94"/>
      <c r="D5" s="94"/>
      <c r="E5" s="94"/>
      <c r="F5" s="93"/>
      <c r="G5" s="93"/>
      <c r="H5" s="93"/>
      <c r="I5" s="94"/>
      <c r="J5" s="94"/>
      <c r="K5" s="93"/>
      <c r="L5" s="95"/>
      <c r="M5" s="96"/>
      <c r="N5" s="96"/>
      <c r="O5" s="90" t="s">
        <v>66</v>
      </c>
      <c r="P5" s="92"/>
      <c r="Q5" s="12"/>
      <c r="R5" s="12"/>
      <c r="S5" s="12"/>
    </row>
    <row r="6" spans="1:19" s="3" customFormat="1" ht="57.75">
      <c r="A6" s="161" t="s">
        <v>65</v>
      </c>
      <c r="B6" s="162" t="s">
        <v>41</v>
      </c>
      <c r="C6" s="156" t="s">
        <v>2</v>
      </c>
      <c r="D6" s="157"/>
      <c r="E6" s="157"/>
      <c r="F6" s="157"/>
      <c r="G6" s="157"/>
      <c r="H6" s="102"/>
      <c r="I6" s="160" t="s">
        <v>40</v>
      </c>
      <c r="J6" s="160"/>
      <c r="K6" s="160"/>
      <c r="L6" s="160"/>
      <c r="M6" s="160" t="s">
        <v>3</v>
      </c>
      <c r="N6" s="160"/>
      <c r="O6" s="160"/>
      <c r="P6" s="160"/>
      <c r="Q6" s="9"/>
      <c r="R6" s="13"/>
      <c r="S6" s="13"/>
    </row>
    <row r="7" spans="1:19" s="3" customFormat="1" ht="35.25" customHeight="1">
      <c r="A7" s="161"/>
      <c r="B7" s="163"/>
      <c r="C7" s="166" t="s">
        <v>148</v>
      </c>
      <c r="D7" s="167"/>
      <c r="E7" s="166" t="s">
        <v>275</v>
      </c>
      <c r="F7" s="167"/>
      <c r="G7" s="166" t="s">
        <v>150</v>
      </c>
      <c r="H7" s="167"/>
      <c r="I7" s="152" t="s">
        <v>149</v>
      </c>
      <c r="J7" s="153"/>
      <c r="K7" s="152" t="s">
        <v>277</v>
      </c>
      <c r="L7" s="153"/>
      <c r="M7" s="152" t="s">
        <v>148</v>
      </c>
      <c r="N7" s="153"/>
      <c r="O7" s="152" t="s">
        <v>278</v>
      </c>
      <c r="P7" s="153"/>
      <c r="Q7" s="9"/>
      <c r="R7" s="13"/>
      <c r="S7" s="13"/>
    </row>
    <row r="8" spans="1:19" s="4" customFormat="1" ht="116.25" customHeight="1">
      <c r="A8" s="161"/>
      <c r="B8" s="163"/>
      <c r="C8" s="168"/>
      <c r="D8" s="169"/>
      <c r="E8" s="168"/>
      <c r="F8" s="169"/>
      <c r="G8" s="168"/>
      <c r="H8" s="169"/>
      <c r="I8" s="154"/>
      <c r="J8" s="155"/>
      <c r="K8" s="154"/>
      <c r="L8" s="155"/>
      <c r="M8" s="154"/>
      <c r="N8" s="155"/>
      <c r="O8" s="154"/>
      <c r="P8" s="155"/>
      <c r="Q8" s="10"/>
      <c r="R8" s="14"/>
      <c r="S8" s="14"/>
    </row>
    <row r="9" spans="1:19" s="4" customFormat="1" ht="404.25">
      <c r="A9" s="161"/>
      <c r="B9" s="164"/>
      <c r="C9" s="104" t="s">
        <v>53</v>
      </c>
      <c r="D9" s="104" t="s">
        <v>56</v>
      </c>
      <c r="E9" s="104" t="s">
        <v>56</v>
      </c>
      <c r="F9" s="174" t="s">
        <v>109</v>
      </c>
      <c r="G9" s="101" t="s">
        <v>151</v>
      </c>
      <c r="H9" s="101" t="s">
        <v>276</v>
      </c>
      <c r="I9" s="104" t="s">
        <v>53</v>
      </c>
      <c r="J9" s="104" t="s">
        <v>54</v>
      </c>
      <c r="K9" s="175" t="s">
        <v>171</v>
      </c>
      <c r="L9" s="105" t="s">
        <v>152</v>
      </c>
      <c r="M9" s="104" t="s">
        <v>53</v>
      </c>
      <c r="N9" s="104" t="s">
        <v>54</v>
      </c>
      <c r="O9" s="104" t="s">
        <v>153</v>
      </c>
      <c r="P9" s="105" t="s">
        <v>154</v>
      </c>
      <c r="Q9" s="10"/>
      <c r="R9" s="14"/>
      <c r="S9" s="14"/>
    </row>
    <row r="10" spans="1:45" s="39" customFormat="1" ht="57.75">
      <c r="A10" s="106" t="s">
        <v>26</v>
      </c>
      <c r="B10" s="107" t="s">
        <v>45</v>
      </c>
      <c r="C10" s="108" t="s">
        <v>27</v>
      </c>
      <c r="D10" s="108" t="s">
        <v>28</v>
      </c>
      <c r="E10" s="108" t="s">
        <v>235</v>
      </c>
      <c r="F10" s="108" t="s">
        <v>29</v>
      </c>
      <c r="G10" s="108" t="s">
        <v>30</v>
      </c>
      <c r="H10" s="108" t="s">
        <v>236</v>
      </c>
      <c r="I10" s="108" t="s">
        <v>35</v>
      </c>
      <c r="J10" s="108" t="s">
        <v>36</v>
      </c>
      <c r="K10" s="108" t="s">
        <v>37</v>
      </c>
      <c r="L10" s="108" t="s">
        <v>38</v>
      </c>
      <c r="M10" s="108" t="s">
        <v>39</v>
      </c>
      <c r="N10" s="108" t="s">
        <v>49</v>
      </c>
      <c r="O10" s="108" t="s">
        <v>52</v>
      </c>
      <c r="P10" s="108" t="s">
        <v>55</v>
      </c>
      <c r="Q10" s="12"/>
      <c r="R10" s="12"/>
      <c r="S10" s="12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 s="39" customFormat="1" ht="57.75">
      <c r="A11" s="106"/>
      <c r="B11" s="107"/>
      <c r="C11" s="108"/>
      <c r="D11" s="108"/>
      <c r="E11" s="108"/>
      <c r="F11" s="107"/>
      <c r="G11" s="107"/>
      <c r="H11" s="107"/>
      <c r="I11" s="108"/>
      <c r="J11" s="108"/>
      <c r="K11" s="107"/>
      <c r="L11" s="109"/>
      <c r="M11" s="108"/>
      <c r="N11" s="108"/>
      <c r="O11" s="108"/>
      <c r="P11" s="109"/>
      <c r="Q11" s="12"/>
      <c r="R11" s="12"/>
      <c r="S11" s="12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s="40" customFormat="1" ht="57.75">
      <c r="A12" s="106" t="s">
        <v>4</v>
      </c>
      <c r="B12" s="120" t="s">
        <v>48</v>
      </c>
      <c r="C12" s="108">
        <f>C13+C17+C23+C16+C28+C21</f>
        <v>249775400</v>
      </c>
      <c r="D12" s="108">
        <f>D13+D17+D23+D16+D28+D21</f>
        <v>259664320</v>
      </c>
      <c r="E12" s="108">
        <f>E13+E17+E23+E16+E28+E21</f>
        <v>188806350</v>
      </c>
      <c r="F12" s="108">
        <f>F13+F17+F23+F16+F28+F21</f>
        <v>191314977.02999997</v>
      </c>
      <c r="G12" s="109">
        <f>F12/D12*100</f>
        <v>73.67780718968243</v>
      </c>
      <c r="H12" s="109">
        <f>F12/E12*100</f>
        <v>101.32867725582322</v>
      </c>
      <c r="I12" s="108">
        <f>I23+I28</f>
        <v>80000</v>
      </c>
      <c r="J12" s="108">
        <f>J23+J28</f>
        <v>80000</v>
      </c>
      <c r="K12" s="108">
        <f>K23+K28</f>
        <v>73905.85</v>
      </c>
      <c r="L12" s="109">
        <f>K12/J12*100</f>
        <v>92.38231250000001</v>
      </c>
      <c r="M12" s="108">
        <f>C12+I12</f>
        <v>249855400</v>
      </c>
      <c r="N12" s="108">
        <f>D12+J12</f>
        <v>259744320</v>
      </c>
      <c r="O12" s="108">
        <f>F12+K12</f>
        <v>191388882.87999997</v>
      </c>
      <c r="P12" s="109">
        <f>O12/N12*100</f>
        <v>73.68356808726365</v>
      </c>
      <c r="Q12" s="41"/>
      <c r="R12" s="43"/>
      <c r="S12" s="43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</row>
    <row r="13" spans="1:45" s="38" customFormat="1" ht="115.5">
      <c r="A13" s="106" t="s">
        <v>5</v>
      </c>
      <c r="B13" s="111" t="s">
        <v>108</v>
      </c>
      <c r="C13" s="108">
        <f>C14+C15</f>
        <v>153180000</v>
      </c>
      <c r="D13" s="108">
        <f>D14+D15</f>
        <v>161102000</v>
      </c>
      <c r="E13" s="108">
        <f>E14+E15</f>
        <v>119942530</v>
      </c>
      <c r="F13" s="108">
        <f>F14+F15</f>
        <v>119998841.83</v>
      </c>
      <c r="G13" s="109">
        <f aca="true" t="shared" si="0" ref="G13:G92">F13/D13*100</f>
        <v>74.48625208253156</v>
      </c>
      <c r="H13" s="109">
        <f aca="true" t="shared" si="1" ref="H13:H92">F13/E13*100</f>
        <v>100.0469490096632</v>
      </c>
      <c r="I13" s="108"/>
      <c r="J13" s="108"/>
      <c r="K13" s="108"/>
      <c r="L13" s="109"/>
      <c r="M13" s="108">
        <f aca="true" t="shared" si="2" ref="M13:M76">C13+I13</f>
        <v>153180000</v>
      </c>
      <c r="N13" s="108">
        <f aca="true" t="shared" si="3" ref="N13:N76">D13+J13</f>
        <v>161102000</v>
      </c>
      <c r="O13" s="108">
        <f aca="true" t="shared" si="4" ref="O13:O76">F13+K13</f>
        <v>119998841.83</v>
      </c>
      <c r="P13" s="109">
        <f aca="true" t="shared" si="5" ref="P13:P76">O13/N13*100</f>
        <v>74.48625208253156</v>
      </c>
      <c r="Q13" s="41"/>
      <c r="R13" s="43"/>
      <c r="S13" s="43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</row>
    <row r="14" spans="1:45" s="36" customFormat="1" ht="57.75">
      <c r="A14" s="106" t="s">
        <v>6</v>
      </c>
      <c r="B14" s="121" t="s">
        <v>82</v>
      </c>
      <c r="C14" s="108">
        <v>152500000</v>
      </c>
      <c r="D14" s="108">
        <v>159522600</v>
      </c>
      <c r="E14" s="108">
        <v>118363130</v>
      </c>
      <c r="F14" s="108">
        <v>118419337.51</v>
      </c>
      <c r="G14" s="109">
        <f t="shared" si="0"/>
        <v>74.23358038923638</v>
      </c>
      <c r="H14" s="109">
        <f t="shared" si="1"/>
        <v>100.04748734677766</v>
      </c>
      <c r="I14" s="108"/>
      <c r="J14" s="108"/>
      <c r="K14" s="108"/>
      <c r="L14" s="109"/>
      <c r="M14" s="108">
        <f t="shared" si="2"/>
        <v>152500000</v>
      </c>
      <c r="N14" s="108">
        <f t="shared" si="3"/>
        <v>159522600</v>
      </c>
      <c r="O14" s="108">
        <f t="shared" si="4"/>
        <v>118419337.51</v>
      </c>
      <c r="P14" s="109">
        <f t="shared" si="5"/>
        <v>74.23358038923638</v>
      </c>
      <c r="Q14" s="29"/>
      <c r="R14" s="46"/>
      <c r="S14" s="46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</row>
    <row r="15" spans="1:45" s="36" customFormat="1" ht="57.75">
      <c r="A15" s="106" t="s">
        <v>43</v>
      </c>
      <c r="B15" s="111" t="s">
        <v>44</v>
      </c>
      <c r="C15" s="108">
        <v>680000</v>
      </c>
      <c r="D15" s="108">
        <v>1579400</v>
      </c>
      <c r="E15" s="108">
        <v>1579400</v>
      </c>
      <c r="F15" s="108">
        <v>1579504.32</v>
      </c>
      <c r="G15" s="109">
        <f t="shared" si="0"/>
        <v>100.00660503988857</v>
      </c>
      <c r="H15" s="109">
        <f t="shared" si="1"/>
        <v>100.00660503988857</v>
      </c>
      <c r="I15" s="108"/>
      <c r="J15" s="108"/>
      <c r="K15" s="108"/>
      <c r="L15" s="109"/>
      <c r="M15" s="108">
        <f t="shared" si="2"/>
        <v>680000</v>
      </c>
      <c r="N15" s="108">
        <f t="shared" si="3"/>
        <v>1579400</v>
      </c>
      <c r="O15" s="108">
        <f t="shared" si="4"/>
        <v>1579504.32</v>
      </c>
      <c r="P15" s="109">
        <f t="shared" si="5"/>
        <v>100.00660503988857</v>
      </c>
      <c r="Q15" s="29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</row>
    <row r="16" spans="1:45" s="36" customFormat="1" ht="115.5">
      <c r="A16" s="106" t="s">
        <v>106</v>
      </c>
      <c r="B16" s="111" t="s">
        <v>107</v>
      </c>
      <c r="C16" s="108">
        <v>0</v>
      </c>
      <c r="D16" s="108">
        <v>2600</v>
      </c>
      <c r="E16" s="108">
        <v>2600</v>
      </c>
      <c r="F16" s="108">
        <v>2606</v>
      </c>
      <c r="G16" s="109">
        <f t="shared" si="0"/>
        <v>100.23076923076924</v>
      </c>
      <c r="H16" s="109">
        <f t="shared" si="1"/>
        <v>100.23076923076924</v>
      </c>
      <c r="I16" s="108"/>
      <c r="J16" s="108"/>
      <c r="K16" s="108"/>
      <c r="L16" s="109"/>
      <c r="M16" s="108">
        <f t="shared" si="2"/>
        <v>0</v>
      </c>
      <c r="N16" s="108">
        <f t="shared" si="3"/>
        <v>2600</v>
      </c>
      <c r="O16" s="108">
        <f t="shared" si="4"/>
        <v>2606</v>
      </c>
      <c r="P16" s="109">
        <f t="shared" si="5"/>
        <v>100.23076923076924</v>
      </c>
      <c r="Q16" s="29"/>
      <c r="R16" s="46"/>
      <c r="S16" s="46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</row>
    <row r="17" spans="1:45" s="38" customFormat="1" ht="57.75">
      <c r="A17" s="106" t="s">
        <v>88</v>
      </c>
      <c r="B17" s="121" t="s">
        <v>89</v>
      </c>
      <c r="C17" s="108">
        <f>C20+C18+C19</f>
        <v>24200000</v>
      </c>
      <c r="D17" s="108">
        <f>D18+D19+D20</f>
        <v>22405000</v>
      </c>
      <c r="E17" s="108">
        <f>E18+E19+E20</f>
        <v>13568400</v>
      </c>
      <c r="F17" s="108">
        <f>F20+F18+F19</f>
        <v>15258954.84</v>
      </c>
      <c r="G17" s="109">
        <f t="shared" si="0"/>
        <v>68.10513206873465</v>
      </c>
      <c r="H17" s="109">
        <f t="shared" si="1"/>
        <v>112.45950030954278</v>
      </c>
      <c r="I17" s="108"/>
      <c r="J17" s="108"/>
      <c r="K17" s="108"/>
      <c r="L17" s="109"/>
      <c r="M17" s="108">
        <f t="shared" si="2"/>
        <v>24200000</v>
      </c>
      <c r="N17" s="108">
        <f t="shared" si="3"/>
        <v>22405000</v>
      </c>
      <c r="O17" s="108">
        <f t="shared" si="4"/>
        <v>15258954.84</v>
      </c>
      <c r="P17" s="109">
        <f t="shared" si="5"/>
        <v>68.10513206873465</v>
      </c>
      <c r="Q17" s="41"/>
      <c r="R17" s="43"/>
      <c r="S17" s="43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</row>
    <row r="18" spans="1:45" s="38" customFormat="1" ht="115.5">
      <c r="A18" s="106" t="s">
        <v>110</v>
      </c>
      <c r="B18" s="111" t="s">
        <v>111</v>
      </c>
      <c r="C18" s="108">
        <v>2200000</v>
      </c>
      <c r="D18" s="109">
        <v>2319000</v>
      </c>
      <c r="E18" s="108">
        <v>1393000</v>
      </c>
      <c r="F18" s="108">
        <v>1633425.65</v>
      </c>
      <c r="G18" s="109">
        <f t="shared" si="0"/>
        <v>70.43663863734368</v>
      </c>
      <c r="H18" s="109">
        <f t="shared" si="1"/>
        <v>117.25955850681981</v>
      </c>
      <c r="I18" s="108"/>
      <c r="J18" s="108"/>
      <c r="K18" s="108"/>
      <c r="L18" s="109"/>
      <c r="M18" s="108">
        <f t="shared" si="2"/>
        <v>2200000</v>
      </c>
      <c r="N18" s="108">
        <f t="shared" si="3"/>
        <v>2319000</v>
      </c>
      <c r="O18" s="108">
        <f t="shared" si="4"/>
        <v>1633425.65</v>
      </c>
      <c r="P18" s="109">
        <f t="shared" si="5"/>
        <v>70.43663863734368</v>
      </c>
      <c r="Q18" s="41"/>
      <c r="R18" s="43"/>
      <c r="S18" s="43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45" s="38" customFormat="1" ht="115.5">
      <c r="A19" s="106" t="s">
        <v>112</v>
      </c>
      <c r="B19" s="111" t="s">
        <v>113</v>
      </c>
      <c r="C19" s="108">
        <v>8700000</v>
      </c>
      <c r="D19" s="108">
        <v>8786000</v>
      </c>
      <c r="E19" s="108">
        <v>5005400</v>
      </c>
      <c r="F19" s="108">
        <v>6401939.05</v>
      </c>
      <c r="G19" s="109">
        <f aca="true" t="shared" si="6" ref="G19:G82">F19/D19*100</f>
        <v>72.86522934213522</v>
      </c>
      <c r="H19" s="109">
        <f aca="true" t="shared" si="7" ref="H19:H82">F19/E19*100</f>
        <v>127.90064829983618</v>
      </c>
      <c r="I19" s="108"/>
      <c r="J19" s="108"/>
      <c r="K19" s="108"/>
      <c r="L19" s="109"/>
      <c r="M19" s="108">
        <f t="shared" si="2"/>
        <v>8700000</v>
      </c>
      <c r="N19" s="108">
        <f t="shared" si="3"/>
        <v>8786000</v>
      </c>
      <c r="O19" s="108">
        <f t="shared" si="4"/>
        <v>6401939.05</v>
      </c>
      <c r="P19" s="109">
        <f t="shared" si="5"/>
        <v>72.86522934213522</v>
      </c>
      <c r="Q19" s="41"/>
      <c r="R19" s="43"/>
      <c r="S19" s="43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</row>
    <row r="20" spans="1:45" s="36" customFormat="1" ht="115.5">
      <c r="A20" s="106" t="s">
        <v>90</v>
      </c>
      <c r="B20" s="111" t="s">
        <v>91</v>
      </c>
      <c r="C20" s="108">
        <v>13300000</v>
      </c>
      <c r="D20" s="108">
        <v>11300000</v>
      </c>
      <c r="E20" s="108">
        <v>7170000</v>
      </c>
      <c r="F20" s="108">
        <v>7223590.14</v>
      </c>
      <c r="G20" s="109">
        <f t="shared" si="6"/>
        <v>63.92557646017699</v>
      </c>
      <c r="H20" s="109">
        <f t="shared" si="7"/>
        <v>100.74742175732216</v>
      </c>
      <c r="I20" s="108"/>
      <c r="J20" s="108"/>
      <c r="K20" s="108"/>
      <c r="L20" s="109"/>
      <c r="M20" s="108">
        <f t="shared" si="2"/>
        <v>13300000</v>
      </c>
      <c r="N20" s="108">
        <f t="shared" si="3"/>
        <v>11300000</v>
      </c>
      <c r="O20" s="108">
        <f t="shared" si="4"/>
        <v>7223590.14</v>
      </c>
      <c r="P20" s="109">
        <f t="shared" si="5"/>
        <v>63.92557646017699</v>
      </c>
      <c r="Q20" s="29"/>
      <c r="R20" s="46"/>
      <c r="S20" s="46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</row>
    <row r="21" spans="1:45" s="36" customFormat="1" ht="115.5">
      <c r="A21" s="106" t="s">
        <v>256</v>
      </c>
      <c r="B21" s="111" t="s">
        <v>258</v>
      </c>
      <c r="C21" s="108">
        <f>C22</f>
        <v>0</v>
      </c>
      <c r="D21" s="108">
        <f>D22</f>
        <v>0</v>
      </c>
      <c r="E21" s="108">
        <f>E22</f>
        <v>0</v>
      </c>
      <c r="F21" s="108">
        <f>F22</f>
        <v>30.6</v>
      </c>
      <c r="G21" s="109"/>
      <c r="H21" s="109"/>
      <c r="I21" s="108"/>
      <c r="J21" s="108"/>
      <c r="K21" s="108"/>
      <c r="L21" s="109"/>
      <c r="M21" s="108">
        <f t="shared" si="2"/>
        <v>0</v>
      </c>
      <c r="N21" s="108">
        <f t="shared" si="3"/>
        <v>0</v>
      </c>
      <c r="O21" s="108">
        <f t="shared" si="4"/>
        <v>30.6</v>
      </c>
      <c r="P21" s="109"/>
      <c r="Q21" s="29"/>
      <c r="R21" s="46"/>
      <c r="S21" s="46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</row>
    <row r="22" spans="1:45" s="36" customFormat="1" ht="57.75">
      <c r="A22" s="106" t="s">
        <v>257</v>
      </c>
      <c r="B22" s="111" t="s">
        <v>259</v>
      </c>
      <c r="C22" s="108">
        <v>0</v>
      </c>
      <c r="D22" s="108">
        <v>0</v>
      </c>
      <c r="E22" s="108">
        <v>0</v>
      </c>
      <c r="F22" s="108">
        <v>30.6</v>
      </c>
      <c r="G22" s="109"/>
      <c r="H22" s="109"/>
      <c r="I22" s="108"/>
      <c r="J22" s="108"/>
      <c r="K22" s="108"/>
      <c r="L22" s="109"/>
      <c r="M22" s="108">
        <f t="shared" si="2"/>
        <v>0</v>
      </c>
      <c r="N22" s="108">
        <f t="shared" si="3"/>
        <v>0</v>
      </c>
      <c r="O22" s="108">
        <f t="shared" si="4"/>
        <v>30.6</v>
      </c>
      <c r="P22" s="109"/>
      <c r="Q22" s="29"/>
      <c r="R22" s="46"/>
      <c r="S22" s="46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</row>
    <row r="23" spans="1:45" s="38" customFormat="1" ht="57.75">
      <c r="A23" s="106" t="s">
        <v>69</v>
      </c>
      <c r="B23" s="111" t="s">
        <v>7</v>
      </c>
      <c r="C23" s="108">
        <f>C24+C25+C27+C26</f>
        <v>72395400</v>
      </c>
      <c r="D23" s="108">
        <f>D24+D25+D27+D26</f>
        <v>76154720</v>
      </c>
      <c r="E23" s="108">
        <f>E24+E25+E27+E26</f>
        <v>55292820</v>
      </c>
      <c r="F23" s="108">
        <f>F24+F25+F27+F26</f>
        <v>56054543.76</v>
      </c>
      <c r="G23" s="109">
        <f t="shared" si="6"/>
        <v>73.60613204276767</v>
      </c>
      <c r="H23" s="109">
        <f t="shared" si="7"/>
        <v>101.3776178534573</v>
      </c>
      <c r="I23" s="108"/>
      <c r="J23" s="108"/>
      <c r="K23" s="108"/>
      <c r="L23" s="109"/>
      <c r="M23" s="108">
        <f t="shared" si="2"/>
        <v>72395400</v>
      </c>
      <c r="N23" s="108">
        <f t="shared" si="3"/>
        <v>76154720</v>
      </c>
      <c r="O23" s="108">
        <f t="shared" si="4"/>
        <v>56054543.76</v>
      </c>
      <c r="P23" s="109">
        <f t="shared" si="5"/>
        <v>73.60613204276767</v>
      </c>
      <c r="Q23" s="41"/>
      <c r="R23" s="43"/>
      <c r="S23" s="43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</row>
    <row r="24" spans="1:45" s="37" customFormat="1" ht="57.75">
      <c r="A24" s="106" t="s">
        <v>99</v>
      </c>
      <c r="B24" s="111" t="s">
        <v>100</v>
      </c>
      <c r="C24" s="108">
        <v>44850000</v>
      </c>
      <c r="D24" s="108">
        <v>43919320</v>
      </c>
      <c r="E24" s="108">
        <v>29971320</v>
      </c>
      <c r="F24" s="108">
        <v>30661394.58</v>
      </c>
      <c r="G24" s="109">
        <f t="shared" si="6"/>
        <v>69.8129993360553</v>
      </c>
      <c r="H24" s="109">
        <f t="shared" si="7"/>
        <v>102.30244974195331</v>
      </c>
      <c r="I24" s="108"/>
      <c r="J24" s="108"/>
      <c r="K24" s="108"/>
      <c r="L24" s="109"/>
      <c r="M24" s="108">
        <f t="shared" si="2"/>
        <v>44850000</v>
      </c>
      <c r="N24" s="108">
        <f t="shared" si="3"/>
        <v>43919320</v>
      </c>
      <c r="O24" s="108">
        <f t="shared" si="4"/>
        <v>30661394.58</v>
      </c>
      <c r="P24" s="109">
        <f t="shared" si="5"/>
        <v>69.8129993360553</v>
      </c>
      <c r="Q24" s="41"/>
      <c r="R24" s="14"/>
      <c r="S24" s="14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 s="36" customFormat="1" ht="57.75">
      <c r="A25" s="106" t="s">
        <v>84</v>
      </c>
      <c r="B25" s="111" t="s">
        <v>85</v>
      </c>
      <c r="C25" s="108">
        <v>45400</v>
      </c>
      <c r="D25" s="108">
        <v>45400</v>
      </c>
      <c r="E25" s="108">
        <v>30500</v>
      </c>
      <c r="F25" s="108">
        <v>34164.74</v>
      </c>
      <c r="G25" s="109">
        <f t="shared" si="6"/>
        <v>75.25273127753303</v>
      </c>
      <c r="H25" s="109">
        <f t="shared" si="7"/>
        <v>112.01554098360656</v>
      </c>
      <c r="I25" s="108"/>
      <c r="J25" s="108"/>
      <c r="K25" s="108"/>
      <c r="L25" s="109"/>
      <c r="M25" s="108">
        <f t="shared" si="2"/>
        <v>45400</v>
      </c>
      <c r="N25" s="108">
        <f t="shared" si="3"/>
        <v>45400</v>
      </c>
      <c r="O25" s="108">
        <f t="shared" si="4"/>
        <v>34164.74</v>
      </c>
      <c r="P25" s="109">
        <f t="shared" si="5"/>
        <v>75.25273127753303</v>
      </c>
      <c r="Q25" s="29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</row>
    <row r="26" spans="1:45" s="36" customFormat="1" ht="115.5">
      <c r="A26" s="106" t="s">
        <v>101</v>
      </c>
      <c r="B26" s="111" t="s">
        <v>102</v>
      </c>
      <c r="C26" s="108">
        <v>0</v>
      </c>
      <c r="D26" s="108">
        <v>0</v>
      </c>
      <c r="E26" s="108">
        <v>0</v>
      </c>
      <c r="F26" s="108">
        <v>70</v>
      </c>
      <c r="G26" s="109"/>
      <c r="H26" s="109"/>
      <c r="I26" s="108"/>
      <c r="J26" s="108"/>
      <c r="K26" s="108"/>
      <c r="L26" s="109"/>
      <c r="M26" s="108">
        <f t="shared" si="2"/>
        <v>0</v>
      </c>
      <c r="N26" s="108">
        <f t="shared" si="3"/>
        <v>0</v>
      </c>
      <c r="O26" s="108">
        <f t="shared" si="4"/>
        <v>70</v>
      </c>
      <c r="P26" s="109"/>
      <c r="Q26" s="29"/>
      <c r="R26" s="46"/>
      <c r="S26" s="46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</row>
    <row r="27" spans="1:45" s="36" customFormat="1" ht="57.75">
      <c r="A27" s="106" t="s">
        <v>70</v>
      </c>
      <c r="B27" s="111" t="s">
        <v>71</v>
      </c>
      <c r="C27" s="108">
        <v>27500000</v>
      </c>
      <c r="D27" s="108">
        <v>32190000</v>
      </c>
      <c r="E27" s="108">
        <v>25291000</v>
      </c>
      <c r="F27" s="108">
        <v>25358914.44</v>
      </c>
      <c r="G27" s="109">
        <f t="shared" si="6"/>
        <v>78.77885815470643</v>
      </c>
      <c r="H27" s="109">
        <f t="shared" si="7"/>
        <v>100.26853204697323</v>
      </c>
      <c r="I27" s="108"/>
      <c r="J27" s="108"/>
      <c r="K27" s="108"/>
      <c r="L27" s="109"/>
      <c r="M27" s="108">
        <f t="shared" si="2"/>
        <v>27500000</v>
      </c>
      <c r="N27" s="108">
        <f t="shared" si="3"/>
        <v>32190000</v>
      </c>
      <c r="O27" s="108">
        <f t="shared" si="4"/>
        <v>25358914.44</v>
      </c>
      <c r="P27" s="109">
        <f t="shared" si="5"/>
        <v>78.77885815470643</v>
      </c>
      <c r="Q27" s="29"/>
      <c r="R27" s="46"/>
      <c r="S27" s="46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</row>
    <row r="28" spans="1:45" s="36" customFormat="1" ht="57.75">
      <c r="A28" s="106" t="s">
        <v>72</v>
      </c>
      <c r="B28" s="111" t="s">
        <v>75</v>
      </c>
      <c r="C28" s="108"/>
      <c r="D28" s="108"/>
      <c r="E28" s="108"/>
      <c r="F28" s="108"/>
      <c r="G28" s="109"/>
      <c r="H28" s="109"/>
      <c r="I28" s="108">
        <f>I29</f>
        <v>80000</v>
      </c>
      <c r="J28" s="108">
        <f>J29</f>
        <v>80000</v>
      </c>
      <c r="K28" s="108">
        <f>K29</f>
        <v>73905.85</v>
      </c>
      <c r="L28" s="109">
        <f aca="true" t="shared" si="8" ref="L13:L76">K28/J28*100</f>
        <v>92.38231250000001</v>
      </c>
      <c r="M28" s="108">
        <f t="shared" si="2"/>
        <v>80000</v>
      </c>
      <c r="N28" s="108">
        <f t="shared" si="3"/>
        <v>80000</v>
      </c>
      <c r="O28" s="108">
        <f t="shared" si="4"/>
        <v>73905.85</v>
      </c>
      <c r="P28" s="109">
        <f t="shared" si="5"/>
        <v>92.38231250000001</v>
      </c>
      <c r="Q28" s="59"/>
      <c r="R28" s="59"/>
      <c r="S28" s="46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</row>
    <row r="29" spans="1:45" s="36" customFormat="1" ht="57.75">
      <c r="A29" s="106" t="s">
        <v>73</v>
      </c>
      <c r="B29" s="111" t="s">
        <v>74</v>
      </c>
      <c r="C29" s="108"/>
      <c r="D29" s="108"/>
      <c r="E29" s="108"/>
      <c r="F29" s="108"/>
      <c r="G29" s="109"/>
      <c r="H29" s="109"/>
      <c r="I29" s="108">
        <v>80000</v>
      </c>
      <c r="J29" s="108">
        <v>80000</v>
      </c>
      <c r="K29" s="108">
        <v>73905.85</v>
      </c>
      <c r="L29" s="109">
        <f t="shared" si="8"/>
        <v>92.38231250000001</v>
      </c>
      <c r="M29" s="108">
        <f t="shared" si="2"/>
        <v>80000</v>
      </c>
      <c r="N29" s="108">
        <f t="shared" si="3"/>
        <v>80000</v>
      </c>
      <c r="O29" s="108">
        <f t="shared" si="4"/>
        <v>73905.85</v>
      </c>
      <c r="P29" s="109">
        <f t="shared" si="5"/>
        <v>92.38231250000001</v>
      </c>
      <c r="Q29" s="29"/>
      <c r="R29" s="46"/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</row>
    <row r="30" spans="1:45" s="40" customFormat="1" ht="57.75">
      <c r="A30" s="106" t="s">
        <v>9</v>
      </c>
      <c r="B30" s="103" t="s">
        <v>8</v>
      </c>
      <c r="C30" s="108">
        <f>C31+C35+C40</f>
        <v>8430000</v>
      </c>
      <c r="D30" s="108">
        <f>D31+D35+D40</f>
        <v>11233600</v>
      </c>
      <c r="E30" s="108">
        <f>E31+E35+E40</f>
        <v>9387300</v>
      </c>
      <c r="F30" s="108">
        <f>F31+F35+F40+F43</f>
        <v>9549392.49</v>
      </c>
      <c r="G30" s="109">
        <f t="shared" si="6"/>
        <v>85.00741071428571</v>
      </c>
      <c r="H30" s="109">
        <f t="shared" si="7"/>
        <v>101.7267211019143</v>
      </c>
      <c r="I30" s="108">
        <f>I40+I43</f>
        <v>11438000</v>
      </c>
      <c r="J30" s="108">
        <f>J40+J43</f>
        <v>10152179.12</v>
      </c>
      <c r="K30" s="108">
        <f>K40+K43</f>
        <v>10527625.120000001</v>
      </c>
      <c r="L30" s="109">
        <f t="shared" si="8"/>
        <v>103.69818140088137</v>
      </c>
      <c r="M30" s="108">
        <f t="shared" si="2"/>
        <v>19868000</v>
      </c>
      <c r="N30" s="108">
        <f t="shared" si="3"/>
        <v>21385779.119999997</v>
      </c>
      <c r="O30" s="108">
        <f t="shared" si="4"/>
        <v>20077017.61</v>
      </c>
      <c r="P30" s="109">
        <f t="shared" si="5"/>
        <v>93.88022525316347</v>
      </c>
      <c r="Q30" s="41"/>
      <c r="R30" s="43"/>
      <c r="S30" s="43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  <row r="31" spans="1:45" s="38" customFormat="1" ht="57.75">
      <c r="A31" s="106" t="s">
        <v>11</v>
      </c>
      <c r="B31" s="111" t="s">
        <v>10</v>
      </c>
      <c r="C31" s="108">
        <f>C32+C34+C33</f>
        <v>375000</v>
      </c>
      <c r="D31" s="108">
        <f>D32+D34+D33</f>
        <v>1699500</v>
      </c>
      <c r="E31" s="108">
        <f>E32+E34+E33</f>
        <v>1699500</v>
      </c>
      <c r="F31" s="108">
        <f>F32+F34+F33</f>
        <v>1778096.51</v>
      </c>
      <c r="G31" s="109">
        <f t="shared" si="6"/>
        <v>104.62468431891733</v>
      </c>
      <c r="H31" s="109">
        <f t="shared" si="7"/>
        <v>104.62468431891733</v>
      </c>
      <c r="I31" s="108"/>
      <c r="J31" s="108"/>
      <c r="K31" s="108"/>
      <c r="L31" s="109"/>
      <c r="M31" s="108">
        <f t="shared" si="2"/>
        <v>375000</v>
      </c>
      <c r="N31" s="108">
        <f t="shared" si="3"/>
        <v>1699500</v>
      </c>
      <c r="O31" s="108">
        <f t="shared" si="4"/>
        <v>1778096.51</v>
      </c>
      <c r="P31" s="109">
        <f t="shared" si="5"/>
        <v>104.62468431891733</v>
      </c>
      <c r="Q31" s="41"/>
      <c r="R31" s="43"/>
      <c r="S31" s="43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</row>
    <row r="32" spans="1:45" s="38" customFormat="1" ht="173.25">
      <c r="A32" s="106" t="s">
        <v>76</v>
      </c>
      <c r="B32" s="122" t="s">
        <v>80</v>
      </c>
      <c r="C32" s="108">
        <v>375000</v>
      </c>
      <c r="D32" s="108">
        <v>1146400</v>
      </c>
      <c r="E32" s="108">
        <v>1146400</v>
      </c>
      <c r="F32" s="108">
        <v>1146555.25</v>
      </c>
      <c r="G32" s="109">
        <f t="shared" si="6"/>
        <v>100.01354239357991</v>
      </c>
      <c r="H32" s="109">
        <f t="shared" si="7"/>
        <v>100.01354239357991</v>
      </c>
      <c r="I32" s="108"/>
      <c r="J32" s="108"/>
      <c r="K32" s="108"/>
      <c r="L32" s="109"/>
      <c r="M32" s="108">
        <f t="shared" si="2"/>
        <v>375000</v>
      </c>
      <c r="N32" s="108">
        <f t="shared" si="3"/>
        <v>1146400</v>
      </c>
      <c r="O32" s="108">
        <f t="shared" si="4"/>
        <v>1146555.25</v>
      </c>
      <c r="P32" s="109">
        <f t="shared" si="5"/>
        <v>100.01354239357991</v>
      </c>
      <c r="Q32" s="41"/>
      <c r="R32" s="43"/>
      <c r="S32" s="43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</row>
    <row r="33" spans="1:45" s="38" customFormat="1" ht="115.5">
      <c r="A33" s="106" t="s">
        <v>254</v>
      </c>
      <c r="B33" s="122" t="s">
        <v>255</v>
      </c>
      <c r="C33" s="108">
        <v>0</v>
      </c>
      <c r="D33" s="108">
        <v>219700</v>
      </c>
      <c r="E33" s="108">
        <v>219700</v>
      </c>
      <c r="F33" s="108">
        <v>262191.77</v>
      </c>
      <c r="G33" s="109">
        <f t="shared" si="6"/>
        <v>119.34081474738281</v>
      </c>
      <c r="H33" s="109">
        <f t="shared" si="7"/>
        <v>119.34081474738281</v>
      </c>
      <c r="I33" s="108"/>
      <c r="J33" s="108"/>
      <c r="K33" s="108"/>
      <c r="L33" s="109"/>
      <c r="M33" s="108">
        <f t="shared" si="2"/>
        <v>0</v>
      </c>
      <c r="N33" s="108">
        <f t="shared" si="3"/>
        <v>219700</v>
      </c>
      <c r="O33" s="108">
        <f t="shared" si="4"/>
        <v>262191.77</v>
      </c>
      <c r="P33" s="109">
        <f t="shared" si="5"/>
        <v>119.34081474738281</v>
      </c>
      <c r="Q33" s="41"/>
      <c r="R33" s="43"/>
      <c r="S33" s="43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</row>
    <row r="34" spans="1:45" s="36" customFormat="1" ht="57.75">
      <c r="A34" s="106" t="s">
        <v>60</v>
      </c>
      <c r="B34" s="111" t="s">
        <v>61</v>
      </c>
      <c r="C34" s="108">
        <v>0</v>
      </c>
      <c r="D34" s="108">
        <v>333400</v>
      </c>
      <c r="E34" s="108">
        <v>333400</v>
      </c>
      <c r="F34" s="108">
        <v>369349.49</v>
      </c>
      <c r="G34" s="109">
        <f t="shared" si="6"/>
        <v>110.7826904619076</v>
      </c>
      <c r="H34" s="109">
        <f t="shared" si="7"/>
        <v>110.7826904619076</v>
      </c>
      <c r="I34" s="108"/>
      <c r="J34" s="108"/>
      <c r="K34" s="108"/>
      <c r="L34" s="109"/>
      <c r="M34" s="108">
        <f t="shared" si="2"/>
        <v>0</v>
      </c>
      <c r="N34" s="108">
        <f t="shared" si="3"/>
        <v>333400</v>
      </c>
      <c r="O34" s="108">
        <f t="shared" si="4"/>
        <v>369349.49</v>
      </c>
      <c r="P34" s="109">
        <f t="shared" si="5"/>
        <v>110.7826904619076</v>
      </c>
      <c r="Q34" s="29"/>
      <c r="R34" s="46"/>
      <c r="S34" s="46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</row>
    <row r="35" spans="1:45" s="38" customFormat="1" ht="115.5">
      <c r="A35" s="106" t="s">
        <v>12</v>
      </c>
      <c r="B35" s="111" t="s">
        <v>81</v>
      </c>
      <c r="C35" s="108">
        <f>C36+C37+C38+C39</f>
        <v>7506200</v>
      </c>
      <c r="D35" s="108">
        <v>8833300</v>
      </c>
      <c r="E35" s="108">
        <v>7095800</v>
      </c>
      <c r="F35" s="108">
        <v>7163250.11</v>
      </c>
      <c r="G35" s="109">
        <f t="shared" si="6"/>
        <v>81.09370348567353</v>
      </c>
      <c r="H35" s="109">
        <f t="shared" si="7"/>
        <v>100.9505638546746</v>
      </c>
      <c r="I35" s="108"/>
      <c r="J35" s="108"/>
      <c r="K35" s="108"/>
      <c r="L35" s="109"/>
      <c r="M35" s="108">
        <f t="shared" si="2"/>
        <v>7506200</v>
      </c>
      <c r="N35" s="108">
        <f t="shared" si="3"/>
        <v>8833300</v>
      </c>
      <c r="O35" s="108">
        <f t="shared" si="4"/>
        <v>7163250.11</v>
      </c>
      <c r="P35" s="109">
        <f t="shared" si="5"/>
        <v>81.09370348567353</v>
      </c>
      <c r="Q35" s="41"/>
      <c r="R35" s="43"/>
      <c r="S35" s="43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</row>
    <row r="36" spans="1:45" s="37" customFormat="1" ht="57.75">
      <c r="A36" s="106" t="s">
        <v>104</v>
      </c>
      <c r="B36" s="111" t="s">
        <v>105</v>
      </c>
      <c r="C36" s="108">
        <v>6300000</v>
      </c>
      <c r="D36" s="108">
        <v>7468400</v>
      </c>
      <c r="E36" s="108">
        <v>6034400</v>
      </c>
      <c r="F36" s="108">
        <v>6097987.25</v>
      </c>
      <c r="G36" s="109">
        <f t="shared" si="6"/>
        <v>81.65051751379144</v>
      </c>
      <c r="H36" s="109">
        <f t="shared" si="7"/>
        <v>101.0537460228026</v>
      </c>
      <c r="I36" s="108"/>
      <c r="J36" s="108"/>
      <c r="K36" s="108"/>
      <c r="L36" s="109"/>
      <c r="M36" s="108">
        <f t="shared" si="2"/>
        <v>6300000</v>
      </c>
      <c r="N36" s="108">
        <f t="shared" si="3"/>
        <v>7468400</v>
      </c>
      <c r="O36" s="108">
        <f t="shared" si="4"/>
        <v>6097987.25</v>
      </c>
      <c r="P36" s="109">
        <f t="shared" si="5"/>
        <v>81.65051751379144</v>
      </c>
      <c r="Q36" s="41"/>
      <c r="R36" s="14"/>
      <c r="S36" s="14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</row>
    <row r="37" spans="1:45" s="36" customFormat="1" ht="173.25">
      <c r="A37" s="106" t="s">
        <v>31</v>
      </c>
      <c r="B37" s="111" t="s">
        <v>77</v>
      </c>
      <c r="C37" s="108">
        <v>1100000</v>
      </c>
      <c r="D37" s="108">
        <v>1237700</v>
      </c>
      <c r="E37" s="108">
        <v>965200</v>
      </c>
      <c r="F37" s="108">
        <v>968934.24</v>
      </c>
      <c r="G37" s="109">
        <f t="shared" si="6"/>
        <v>78.2850642320433</v>
      </c>
      <c r="H37" s="109">
        <f t="shared" si="7"/>
        <v>100.38688769167013</v>
      </c>
      <c r="I37" s="108"/>
      <c r="J37" s="108"/>
      <c r="K37" s="108"/>
      <c r="L37" s="109"/>
      <c r="M37" s="108">
        <f t="shared" si="2"/>
        <v>1100000</v>
      </c>
      <c r="N37" s="108">
        <f t="shared" si="3"/>
        <v>1237700</v>
      </c>
      <c r="O37" s="108">
        <f t="shared" si="4"/>
        <v>968934.24</v>
      </c>
      <c r="P37" s="109">
        <f t="shared" si="5"/>
        <v>78.2850642320433</v>
      </c>
      <c r="Q37" s="29"/>
      <c r="R37" s="46"/>
      <c r="S37" s="46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</row>
    <row r="38" spans="1:45" s="36" customFormat="1" ht="57.75">
      <c r="A38" s="106" t="s">
        <v>14</v>
      </c>
      <c r="B38" s="121" t="s">
        <v>13</v>
      </c>
      <c r="C38" s="108">
        <v>100000</v>
      </c>
      <c r="D38" s="108">
        <v>121000</v>
      </c>
      <c r="E38" s="108">
        <v>90000</v>
      </c>
      <c r="F38" s="108">
        <v>90055.62</v>
      </c>
      <c r="G38" s="109">
        <f t="shared" si="6"/>
        <v>74.42613223140495</v>
      </c>
      <c r="H38" s="109">
        <f t="shared" si="7"/>
        <v>100.0618</v>
      </c>
      <c r="I38" s="108"/>
      <c r="J38" s="108"/>
      <c r="K38" s="108"/>
      <c r="L38" s="109"/>
      <c r="M38" s="108">
        <f t="shared" si="2"/>
        <v>100000</v>
      </c>
      <c r="N38" s="108">
        <f t="shared" si="3"/>
        <v>121000</v>
      </c>
      <c r="O38" s="108">
        <f t="shared" si="4"/>
        <v>90055.62</v>
      </c>
      <c r="P38" s="109">
        <f t="shared" si="5"/>
        <v>74.42613223140495</v>
      </c>
      <c r="Q38" s="29"/>
      <c r="R38" s="46"/>
      <c r="S38" s="46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</row>
    <row r="39" spans="1:45" s="36" customFormat="1" ht="57.75">
      <c r="A39" s="106" t="s">
        <v>92</v>
      </c>
      <c r="B39" s="121" t="s">
        <v>93</v>
      </c>
      <c r="C39" s="108">
        <v>6200</v>
      </c>
      <c r="D39" s="108">
        <v>6200</v>
      </c>
      <c r="E39" s="108">
        <v>6200</v>
      </c>
      <c r="F39" s="108">
        <v>6273</v>
      </c>
      <c r="G39" s="109">
        <f t="shared" si="6"/>
        <v>101.1774193548387</v>
      </c>
      <c r="H39" s="109">
        <f t="shared" si="7"/>
        <v>101.1774193548387</v>
      </c>
      <c r="I39" s="108"/>
      <c r="J39" s="108"/>
      <c r="K39" s="108"/>
      <c r="L39" s="109"/>
      <c r="M39" s="108">
        <f t="shared" si="2"/>
        <v>6200</v>
      </c>
      <c r="N39" s="108">
        <f t="shared" si="3"/>
        <v>6200</v>
      </c>
      <c r="O39" s="108">
        <f t="shared" si="4"/>
        <v>6273</v>
      </c>
      <c r="P39" s="109">
        <f t="shared" si="5"/>
        <v>101.1774193548387</v>
      </c>
      <c r="Q39" s="29"/>
      <c r="R39" s="46"/>
      <c r="S39" s="46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1:45" s="38" customFormat="1" ht="57.75">
      <c r="A40" s="106" t="s">
        <v>51</v>
      </c>
      <c r="B40" s="111" t="s">
        <v>46</v>
      </c>
      <c r="C40" s="108">
        <f>C41</f>
        <v>548800</v>
      </c>
      <c r="D40" s="108">
        <v>700800</v>
      </c>
      <c r="E40" s="108">
        <v>592000</v>
      </c>
      <c r="F40" s="108">
        <f>F41</f>
        <v>608045.87</v>
      </c>
      <c r="G40" s="109">
        <f t="shared" si="6"/>
        <v>86.76453624429223</v>
      </c>
      <c r="H40" s="109">
        <f t="shared" si="7"/>
        <v>102.7104510135135</v>
      </c>
      <c r="I40" s="108">
        <f>I41+I42</f>
        <v>300000</v>
      </c>
      <c r="J40" s="108">
        <f>J41+J42</f>
        <v>455850</v>
      </c>
      <c r="K40" s="108">
        <f>K41+K42</f>
        <v>578502.39</v>
      </c>
      <c r="L40" s="109">
        <f t="shared" si="8"/>
        <v>126.90630470549522</v>
      </c>
      <c r="M40" s="108">
        <f t="shared" si="2"/>
        <v>848800</v>
      </c>
      <c r="N40" s="108">
        <f t="shared" si="3"/>
        <v>1156650</v>
      </c>
      <c r="O40" s="108">
        <f t="shared" si="4"/>
        <v>1186548.26</v>
      </c>
      <c r="P40" s="109">
        <f t="shared" si="5"/>
        <v>102.58490122336057</v>
      </c>
      <c r="Q40" s="41"/>
      <c r="R40" s="43"/>
      <c r="S40" s="43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</row>
    <row r="41" spans="1:45" s="36" customFormat="1" ht="57.75">
      <c r="A41" s="106" t="s">
        <v>64</v>
      </c>
      <c r="B41" s="111" t="s">
        <v>61</v>
      </c>
      <c r="C41" s="108">
        <v>548800</v>
      </c>
      <c r="D41" s="108">
        <v>700800</v>
      </c>
      <c r="E41" s="108">
        <v>592000</v>
      </c>
      <c r="F41" s="108">
        <v>608045.87</v>
      </c>
      <c r="G41" s="109">
        <f t="shared" si="6"/>
        <v>86.76453624429223</v>
      </c>
      <c r="H41" s="109">
        <f t="shared" si="7"/>
        <v>102.7104510135135</v>
      </c>
      <c r="I41" s="108">
        <v>0</v>
      </c>
      <c r="J41" s="108">
        <v>0</v>
      </c>
      <c r="K41" s="108">
        <v>16.73</v>
      </c>
      <c r="L41" s="109"/>
      <c r="M41" s="108">
        <f t="shared" si="2"/>
        <v>548800</v>
      </c>
      <c r="N41" s="108">
        <f t="shared" si="3"/>
        <v>700800</v>
      </c>
      <c r="O41" s="108">
        <f t="shared" si="4"/>
        <v>608062.6</v>
      </c>
      <c r="P41" s="109">
        <f t="shared" si="5"/>
        <v>86.76692351598173</v>
      </c>
      <c r="Q41" s="29"/>
      <c r="R41" s="46"/>
      <c r="S41" s="46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</row>
    <row r="42" spans="1:45" s="36" customFormat="1" ht="57.75">
      <c r="A42" s="106" t="s">
        <v>86</v>
      </c>
      <c r="B42" s="111" t="s">
        <v>87</v>
      </c>
      <c r="C42" s="108"/>
      <c r="D42" s="108"/>
      <c r="E42" s="108"/>
      <c r="F42" s="108"/>
      <c r="G42" s="109"/>
      <c r="H42" s="109"/>
      <c r="I42" s="108">
        <v>300000</v>
      </c>
      <c r="J42" s="108">
        <v>455850</v>
      </c>
      <c r="K42" s="108">
        <v>578485.66</v>
      </c>
      <c r="L42" s="109">
        <f t="shared" si="8"/>
        <v>126.90263463858726</v>
      </c>
      <c r="M42" s="108">
        <f t="shared" si="2"/>
        <v>300000</v>
      </c>
      <c r="N42" s="108">
        <f t="shared" si="3"/>
        <v>455850</v>
      </c>
      <c r="O42" s="108">
        <f t="shared" si="4"/>
        <v>578485.66</v>
      </c>
      <c r="P42" s="109">
        <f t="shared" si="5"/>
        <v>126.90263463858726</v>
      </c>
      <c r="Q42" s="29"/>
      <c r="R42" s="46"/>
      <c r="S42" s="46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</row>
    <row r="43" spans="1:45" s="38" customFormat="1" ht="57.75">
      <c r="A43" s="106" t="s">
        <v>62</v>
      </c>
      <c r="B43" s="111" t="s">
        <v>63</v>
      </c>
      <c r="C43" s="108"/>
      <c r="D43" s="108"/>
      <c r="E43" s="108"/>
      <c r="F43" s="108"/>
      <c r="G43" s="109"/>
      <c r="H43" s="109"/>
      <c r="I43" s="108">
        <v>11138000</v>
      </c>
      <c r="J43" s="108">
        <v>9696329.12</v>
      </c>
      <c r="K43" s="108">
        <v>9949122.73</v>
      </c>
      <c r="L43" s="109">
        <f t="shared" si="8"/>
        <v>102.60710632726544</v>
      </c>
      <c r="M43" s="108">
        <f t="shared" si="2"/>
        <v>11138000</v>
      </c>
      <c r="N43" s="108">
        <f t="shared" si="3"/>
        <v>9696329.12</v>
      </c>
      <c r="O43" s="108">
        <f t="shared" si="4"/>
        <v>9949122.73</v>
      </c>
      <c r="P43" s="109">
        <f t="shared" si="5"/>
        <v>102.60710632726544</v>
      </c>
      <c r="Q43" s="41"/>
      <c r="R43" s="43"/>
      <c r="S43" s="43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</row>
    <row r="44" spans="1:45" s="38" customFormat="1" ht="57.75">
      <c r="A44" s="106" t="s">
        <v>15</v>
      </c>
      <c r="B44" s="103" t="s">
        <v>16</v>
      </c>
      <c r="C44" s="108">
        <f>C45</f>
        <v>0</v>
      </c>
      <c r="D44" s="108">
        <f>D45</f>
        <v>0</v>
      </c>
      <c r="E44" s="108">
        <f>E45</f>
        <v>0</v>
      </c>
      <c r="F44" s="108">
        <f>F45</f>
        <v>2532.27</v>
      </c>
      <c r="G44" s="109"/>
      <c r="H44" s="109"/>
      <c r="I44" s="108">
        <f>I47+I46</f>
        <v>1700000</v>
      </c>
      <c r="J44" s="108">
        <f>J47+J46</f>
        <v>9092765</v>
      </c>
      <c r="K44" s="108">
        <f>K47+K46</f>
        <v>9171284.02</v>
      </c>
      <c r="L44" s="109">
        <f t="shared" si="8"/>
        <v>100.86353292975238</v>
      </c>
      <c r="M44" s="108">
        <f t="shared" si="2"/>
        <v>1700000</v>
      </c>
      <c r="N44" s="108">
        <f t="shared" si="3"/>
        <v>9092765</v>
      </c>
      <c r="O44" s="108">
        <f t="shared" si="4"/>
        <v>9173816.29</v>
      </c>
      <c r="P44" s="109">
        <f t="shared" si="5"/>
        <v>100.89138221432094</v>
      </c>
      <c r="Q44" s="41"/>
      <c r="R44" s="43"/>
      <c r="S44" s="43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</row>
    <row r="45" spans="1:45" s="38" customFormat="1" ht="288.75">
      <c r="A45" s="106" t="s">
        <v>146</v>
      </c>
      <c r="B45" s="122" t="s">
        <v>103</v>
      </c>
      <c r="C45" s="108">
        <v>0</v>
      </c>
      <c r="D45" s="108">
        <v>0</v>
      </c>
      <c r="E45" s="108">
        <v>0</v>
      </c>
      <c r="F45" s="108">
        <v>2532.27</v>
      </c>
      <c r="G45" s="109"/>
      <c r="H45" s="109"/>
      <c r="I45" s="108"/>
      <c r="J45" s="108"/>
      <c r="K45" s="108"/>
      <c r="L45" s="109"/>
      <c r="M45" s="108">
        <f t="shared" si="2"/>
        <v>0</v>
      </c>
      <c r="N45" s="108">
        <f t="shared" si="3"/>
        <v>0</v>
      </c>
      <c r="O45" s="108">
        <f t="shared" si="4"/>
        <v>2532.27</v>
      </c>
      <c r="P45" s="109"/>
      <c r="Q45" s="41"/>
      <c r="R45" s="43"/>
      <c r="S45" s="43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</row>
    <row r="46" spans="1:45" s="38" customFormat="1" ht="173.25">
      <c r="A46" s="106" t="s">
        <v>47</v>
      </c>
      <c r="B46" s="122" t="s">
        <v>83</v>
      </c>
      <c r="C46" s="108"/>
      <c r="D46" s="108"/>
      <c r="E46" s="108"/>
      <c r="F46" s="108"/>
      <c r="G46" s="109"/>
      <c r="H46" s="109"/>
      <c r="I46" s="108">
        <v>800000</v>
      </c>
      <c r="J46" s="108">
        <v>1289826</v>
      </c>
      <c r="K46" s="108">
        <v>1345717.34</v>
      </c>
      <c r="L46" s="109">
        <f t="shared" si="8"/>
        <v>104.33324649991549</v>
      </c>
      <c r="M46" s="108">
        <f t="shared" si="2"/>
        <v>800000</v>
      </c>
      <c r="N46" s="108">
        <f t="shared" si="3"/>
        <v>1289826</v>
      </c>
      <c r="O46" s="108">
        <f t="shared" si="4"/>
        <v>1345717.34</v>
      </c>
      <c r="P46" s="109">
        <f t="shared" si="5"/>
        <v>104.33324649991549</v>
      </c>
      <c r="Q46" s="41"/>
      <c r="R46" s="43"/>
      <c r="S46" s="43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</row>
    <row r="47" spans="1:45" s="38" customFormat="1" ht="57.75">
      <c r="A47" s="106" t="s">
        <v>17</v>
      </c>
      <c r="B47" s="111" t="s">
        <v>78</v>
      </c>
      <c r="C47" s="108"/>
      <c r="D47" s="108"/>
      <c r="E47" s="108"/>
      <c r="F47" s="108"/>
      <c r="G47" s="109"/>
      <c r="H47" s="109"/>
      <c r="I47" s="108">
        <f>I48</f>
        <v>900000</v>
      </c>
      <c r="J47" s="108">
        <f>J48</f>
        <v>7802939</v>
      </c>
      <c r="K47" s="108">
        <f>K48</f>
        <v>7825566.68</v>
      </c>
      <c r="L47" s="109">
        <f t="shared" si="8"/>
        <v>100.28998919509687</v>
      </c>
      <c r="M47" s="108">
        <f t="shared" si="2"/>
        <v>900000</v>
      </c>
      <c r="N47" s="108">
        <f t="shared" si="3"/>
        <v>7802939</v>
      </c>
      <c r="O47" s="108">
        <f t="shared" si="4"/>
        <v>7825566.68</v>
      </c>
      <c r="P47" s="109">
        <f t="shared" si="5"/>
        <v>100.28998919509687</v>
      </c>
      <c r="Q47" s="41"/>
      <c r="R47" s="43"/>
      <c r="S47" s="43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</row>
    <row r="48" spans="1:45" s="36" customFormat="1" ht="57.75">
      <c r="A48" s="106" t="s">
        <v>18</v>
      </c>
      <c r="B48" s="111" t="s">
        <v>79</v>
      </c>
      <c r="C48" s="110"/>
      <c r="D48" s="110"/>
      <c r="E48" s="110"/>
      <c r="F48" s="110"/>
      <c r="G48" s="109"/>
      <c r="H48" s="109"/>
      <c r="I48" s="108">
        <v>900000</v>
      </c>
      <c r="J48" s="108">
        <v>7802939</v>
      </c>
      <c r="K48" s="108">
        <v>7825566.68</v>
      </c>
      <c r="L48" s="109">
        <f t="shared" si="8"/>
        <v>100.28998919509687</v>
      </c>
      <c r="M48" s="108">
        <f t="shared" si="2"/>
        <v>900000</v>
      </c>
      <c r="N48" s="108">
        <f t="shared" si="3"/>
        <v>7802939</v>
      </c>
      <c r="O48" s="108">
        <f t="shared" si="4"/>
        <v>7825566.68</v>
      </c>
      <c r="P48" s="109">
        <f t="shared" si="5"/>
        <v>100.28998919509687</v>
      </c>
      <c r="Q48" s="29"/>
      <c r="R48" s="46"/>
      <c r="S48" s="46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</row>
    <row r="49" spans="1:45" s="114" customFormat="1" ht="98.25" customHeight="1">
      <c r="A49" s="115"/>
      <c r="B49" s="119" t="s">
        <v>42</v>
      </c>
      <c r="C49" s="116">
        <f>C12+C30</f>
        <v>258205400</v>
      </c>
      <c r="D49" s="116">
        <f>D12+D30+D44</f>
        <v>270897920</v>
      </c>
      <c r="E49" s="116">
        <f>E12+E30+E44</f>
        <v>198193650</v>
      </c>
      <c r="F49" s="116">
        <f>F12+F30+F44</f>
        <v>200866901.79</v>
      </c>
      <c r="G49" s="109">
        <f t="shared" si="6"/>
        <v>74.14855816906973</v>
      </c>
      <c r="H49" s="109">
        <f t="shared" si="7"/>
        <v>101.34880799157793</v>
      </c>
      <c r="I49" s="116">
        <f>I12+I30+I44</f>
        <v>13218000</v>
      </c>
      <c r="J49" s="116">
        <f>J12+J30+J44</f>
        <v>19324944.119999997</v>
      </c>
      <c r="K49" s="116">
        <f>K12+K30+K44</f>
        <v>19772814.990000002</v>
      </c>
      <c r="L49" s="109">
        <f t="shared" si="8"/>
        <v>102.31757912063762</v>
      </c>
      <c r="M49" s="108">
        <f t="shared" si="2"/>
        <v>271423400</v>
      </c>
      <c r="N49" s="108">
        <f t="shared" si="3"/>
        <v>290222864.12</v>
      </c>
      <c r="O49" s="108">
        <f t="shared" si="4"/>
        <v>220639716.78</v>
      </c>
      <c r="P49" s="109">
        <f t="shared" si="5"/>
        <v>76.02423656351586</v>
      </c>
      <c r="Q49" s="112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</row>
    <row r="50" spans="1:45" s="36" customFormat="1" ht="57.75">
      <c r="A50" s="106" t="s">
        <v>34</v>
      </c>
      <c r="B50" s="103" t="s">
        <v>33</v>
      </c>
      <c r="C50" s="110">
        <f>C51+C53+C57+C59</f>
        <v>538903100</v>
      </c>
      <c r="D50" s="110">
        <f>D51+D53+D57+D59</f>
        <v>600102232.8</v>
      </c>
      <c r="E50" s="110">
        <f>E51+E53+E57+E59</f>
        <v>499701860.93</v>
      </c>
      <c r="F50" s="110">
        <f>F51+F53+F57+F59</f>
        <v>482686281.16</v>
      </c>
      <c r="G50" s="109">
        <f t="shared" si="6"/>
        <v>80.4340085368201</v>
      </c>
      <c r="H50" s="109">
        <f t="shared" si="7"/>
        <v>96.59485363165706</v>
      </c>
      <c r="I50" s="110">
        <f>I59</f>
        <v>0</v>
      </c>
      <c r="J50" s="110">
        <f>J59</f>
        <v>7873998</v>
      </c>
      <c r="K50" s="110">
        <f>K59</f>
        <v>2523700</v>
      </c>
      <c r="L50" s="109">
        <f t="shared" si="8"/>
        <v>32.0510622430943</v>
      </c>
      <c r="M50" s="108">
        <f t="shared" si="2"/>
        <v>538903100</v>
      </c>
      <c r="N50" s="108">
        <f t="shared" si="3"/>
        <v>607976230.8</v>
      </c>
      <c r="O50" s="108">
        <f t="shared" si="4"/>
        <v>485209981.16</v>
      </c>
      <c r="P50" s="109">
        <f t="shared" si="5"/>
        <v>79.80739321363615</v>
      </c>
      <c r="Q50" s="29"/>
      <c r="R50" s="46"/>
      <c r="S50" s="46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</row>
    <row r="51" spans="1:45" s="38" customFormat="1" ht="57.75">
      <c r="A51" s="106" t="s">
        <v>19</v>
      </c>
      <c r="B51" s="111" t="s">
        <v>172</v>
      </c>
      <c r="C51" s="110">
        <f>C52</f>
        <v>28123300</v>
      </c>
      <c r="D51" s="110">
        <f>D52</f>
        <v>28123300</v>
      </c>
      <c r="E51" s="110">
        <f>E52</f>
        <v>21092400</v>
      </c>
      <c r="F51" s="110">
        <f>F52</f>
        <v>21092400</v>
      </c>
      <c r="G51" s="109">
        <f t="shared" si="6"/>
        <v>74.99973331721385</v>
      </c>
      <c r="H51" s="109">
        <f t="shared" si="7"/>
        <v>100</v>
      </c>
      <c r="I51" s="110"/>
      <c r="J51" s="110"/>
      <c r="K51" s="110"/>
      <c r="L51" s="109"/>
      <c r="M51" s="108">
        <f t="shared" si="2"/>
        <v>28123300</v>
      </c>
      <c r="N51" s="108">
        <f t="shared" si="3"/>
        <v>28123300</v>
      </c>
      <c r="O51" s="108">
        <f t="shared" si="4"/>
        <v>21092400</v>
      </c>
      <c r="P51" s="109">
        <f t="shared" si="5"/>
        <v>74.99973331721385</v>
      </c>
      <c r="Q51" s="41"/>
      <c r="R51" s="43"/>
      <c r="S51" s="43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</row>
    <row r="52" spans="1:45" s="37" customFormat="1" ht="57.75">
      <c r="A52" s="106" t="s">
        <v>67</v>
      </c>
      <c r="B52" s="111" t="s">
        <v>94</v>
      </c>
      <c r="C52" s="110">
        <v>28123300</v>
      </c>
      <c r="D52" s="110">
        <v>28123300</v>
      </c>
      <c r="E52" s="110">
        <v>21092400</v>
      </c>
      <c r="F52" s="110">
        <v>21092400</v>
      </c>
      <c r="G52" s="109">
        <f t="shared" si="6"/>
        <v>74.99973331721385</v>
      </c>
      <c r="H52" s="109">
        <f t="shared" si="7"/>
        <v>100</v>
      </c>
      <c r="I52" s="110"/>
      <c r="J52" s="110"/>
      <c r="K52" s="110"/>
      <c r="L52" s="109"/>
      <c r="M52" s="108">
        <f t="shared" si="2"/>
        <v>28123300</v>
      </c>
      <c r="N52" s="108">
        <f t="shared" si="3"/>
        <v>28123300</v>
      </c>
      <c r="O52" s="108">
        <f t="shared" si="4"/>
        <v>21092400</v>
      </c>
      <c r="P52" s="109">
        <f t="shared" si="5"/>
        <v>74.99973331721385</v>
      </c>
      <c r="Q52" s="41"/>
      <c r="R52" s="14"/>
      <c r="S52" s="14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</row>
    <row r="53" spans="1:45" s="37" customFormat="1" ht="57.75">
      <c r="A53" s="106" t="s">
        <v>32</v>
      </c>
      <c r="B53" s="111" t="s">
        <v>155</v>
      </c>
      <c r="C53" s="110">
        <f aca="true" t="shared" si="9" ref="C53:H53">C54+C55+C56</f>
        <v>174913200</v>
      </c>
      <c r="D53" s="110">
        <f t="shared" si="9"/>
        <v>182837099</v>
      </c>
      <c r="E53" s="110">
        <f t="shared" si="9"/>
        <v>157243000</v>
      </c>
      <c r="F53" s="110">
        <f t="shared" si="9"/>
        <v>157243000</v>
      </c>
      <c r="G53" s="109">
        <f t="shared" si="6"/>
        <v>86.00169268710613</v>
      </c>
      <c r="H53" s="109">
        <f t="shared" si="7"/>
        <v>100</v>
      </c>
      <c r="I53" s="110"/>
      <c r="J53" s="110"/>
      <c r="K53" s="110"/>
      <c r="L53" s="109"/>
      <c r="M53" s="108">
        <f t="shared" si="2"/>
        <v>174913200</v>
      </c>
      <c r="N53" s="108">
        <f t="shared" si="3"/>
        <v>182837099</v>
      </c>
      <c r="O53" s="108">
        <f t="shared" si="4"/>
        <v>157243000</v>
      </c>
      <c r="P53" s="109">
        <f t="shared" si="5"/>
        <v>86.00169268710613</v>
      </c>
      <c r="Q53" s="41"/>
      <c r="R53" s="14"/>
      <c r="S53" s="14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</row>
    <row r="54" spans="1:45" s="37" customFormat="1" ht="115.5">
      <c r="A54" s="106" t="s">
        <v>95</v>
      </c>
      <c r="B54" s="111" t="s">
        <v>96</v>
      </c>
      <c r="C54" s="110">
        <v>97488900</v>
      </c>
      <c r="D54" s="110">
        <v>97488900</v>
      </c>
      <c r="E54" s="110">
        <v>88728900</v>
      </c>
      <c r="F54" s="110">
        <v>88728900</v>
      </c>
      <c r="G54" s="109">
        <f t="shared" si="6"/>
        <v>91.01436163501691</v>
      </c>
      <c r="H54" s="109">
        <f t="shared" si="7"/>
        <v>100</v>
      </c>
      <c r="I54" s="110"/>
      <c r="J54" s="110"/>
      <c r="K54" s="110"/>
      <c r="L54" s="109"/>
      <c r="M54" s="108">
        <f t="shared" si="2"/>
        <v>97488900</v>
      </c>
      <c r="N54" s="108">
        <f t="shared" si="3"/>
        <v>97488900</v>
      </c>
      <c r="O54" s="108">
        <f t="shared" si="4"/>
        <v>88728900</v>
      </c>
      <c r="P54" s="109">
        <f t="shared" si="5"/>
        <v>91.01436163501691</v>
      </c>
      <c r="Q54" s="41"/>
      <c r="R54" s="14"/>
      <c r="S54" s="14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</row>
    <row r="55" spans="1:45" s="37" customFormat="1" ht="115.5">
      <c r="A55" s="106" t="s">
        <v>97</v>
      </c>
      <c r="B55" s="111" t="s">
        <v>98</v>
      </c>
      <c r="C55" s="110">
        <v>77424300</v>
      </c>
      <c r="D55" s="110">
        <v>83902300</v>
      </c>
      <c r="E55" s="110">
        <v>67785100</v>
      </c>
      <c r="F55" s="110">
        <v>67785100</v>
      </c>
      <c r="G55" s="109">
        <f t="shared" si="6"/>
        <v>80.79051468195748</v>
      </c>
      <c r="H55" s="109">
        <f t="shared" si="7"/>
        <v>100</v>
      </c>
      <c r="I55" s="110"/>
      <c r="J55" s="110"/>
      <c r="K55" s="110"/>
      <c r="L55" s="109"/>
      <c r="M55" s="108">
        <f t="shared" si="2"/>
        <v>77424300</v>
      </c>
      <c r="N55" s="108">
        <f t="shared" si="3"/>
        <v>83902300</v>
      </c>
      <c r="O55" s="108">
        <f t="shared" si="4"/>
        <v>67785100</v>
      </c>
      <c r="P55" s="109">
        <f t="shared" si="5"/>
        <v>80.79051468195748</v>
      </c>
      <c r="Q55" s="41"/>
      <c r="R55" s="14"/>
      <c r="S55" s="14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</row>
    <row r="56" spans="1:45" s="37" customFormat="1" ht="173.25">
      <c r="A56" s="106" t="s">
        <v>279</v>
      </c>
      <c r="B56" s="111" t="s">
        <v>280</v>
      </c>
      <c r="C56" s="110">
        <v>0</v>
      </c>
      <c r="D56" s="110">
        <v>1445899</v>
      </c>
      <c r="E56" s="110">
        <v>729000</v>
      </c>
      <c r="F56" s="110">
        <v>729000</v>
      </c>
      <c r="G56" s="109">
        <f t="shared" si="6"/>
        <v>50.418459380634474</v>
      </c>
      <c r="H56" s="109">
        <f t="shared" si="7"/>
        <v>100</v>
      </c>
      <c r="I56" s="110"/>
      <c r="J56" s="110"/>
      <c r="K56" s="110"/>
      <c r="L56" s="109"/>
      <c r="M56" s="108">
        <f t="shared" si="2"/>
        <v>0</v>
      </c>
      <c r="N56" s="108">
        <f t="shared" si="3"/>
        <v>1445899</v>
      </c>
      <c r="O56" s="108">
        <f t="shared" si="4"/>
        <v>729000</v>
      </c>
      <c r="P56" s="109">
        <f t="shared" si="5"/>
        <v>50.418459380634474</v>
      </c>
      <c r="Q56" s="41"/>
      <c r="R56" s="14"/>
      <c r="S56" s="14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</row>
    <row r="57" spans="1:45" s="37" customFormat="1" ht="57.75">
      <c r="A57" s="106" t="s">
        <v>156</v>
      </c>
      <c r="B57" s="111" t="s">
        <v>157</v>
      </c>
      <c r="C57" s="110">
        <f>C58</f>
        <v>9500900</v>
      </c>
      <c r="D57" s="110">
        <f>D58</f>
        <v>9500900</v>
      </c>
      <c r="E57" s="110">
        <f>E58</f>
        <v>6413107.5</v>
      </c>
      <c r="F57" s="110">
        <f>F58</f>
        <v>6413107.5</v>
      </c>
      <c r="G57" s="109">
        <f t="shared" si="6"/>
        <v>67.5</v>
      </c>
      <c r="H57" s="109">
        <f t="shared" si="7"/>
        <v>100</v>
      </c>
      <c r="I57" s="110"/>
      <c r="J57" s="110"/>
      <c r="K57" s="110"/>
      <c r="L57" s="109"/>
      <c r="M57" s="108">
        <f t="shared" si="2"/>
        <v>9500900</v>
      </c>
      <c r="N57" s="108">
        <f t="shared" si="3"/>
        <v>9500900</v>
      </c>
      <c r="O57" s="108">
        <f t="shared" si="4"/>
        <v>6413107.5</v>
      </c>
      <c r="P57" s="109">
        <f t="shared" si="5"/>
        <v>67.5</v>
      </c>
      <c r="Q57" s="41"/>
      <c r="R57" s="14"/>
      <c r="S57" s="14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</row>
    <row r="58" spans="1:45" s="37" customFormat="1" ht="243" customHeight="1">
      <c r="A58" s="106" t="s">
        <v>158</v>
      </c>
      <c r="B58" s="111" t="s">
        <v>159</v>
      </c>
      <c r="C58" s="110">
        <v>9500900</v>
      </c>
      <c r="D58" s="110">
        <v>9500900</v>
      </c>
      <c r="E58" s="110">
        <v>6413107.5</v>
      </c>
      <c r="F58" s="110">
        <v>6413107.5</v>
      </c>
      <c r="G58" s="109">
        <f t="shared" si="6"/>
        <v>67.5</v>
      </c>
      <c r="H58" s="109">
        <f t="shared" si="7"/>
        <v>100</v>
      </c>
      <c r="I58" s="110"/>
      <c r="J58" s="110"/>
      <c r="K58" s="110"/>
      <c r="L58" s="109"/>
      <c r="M58" s="108">
        <f t="shared" si="2"/>
        <v>9500900</v>
      </c>
      <c r="N58" s="108">
        <f t="shared" si="3"/>
        <v>9500900</v>
      </c>
      <c r="O58" s="108">
        <f t="shared" si="4"/>
        <v>6413107.5</v>
      </c>
      <c r="P58" s="109">
        <f t="shared" si="5"/>
        <v>67.5</v>
      </c>
      <c r="Q58" s="41"/>
      <c r="R58" s="14"/>
      <c r="S58" s="14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</row>
    <row r="59" spans="1:45" s="37" customFormat="1" ht="102.75" customHeight="1">
      <c r="A59" s="106" t="s">
        <v>160</v>
      </c>
      <c r="B59" s="111" t="s">
        <v>161</v>
      </c>
      <c r="C59" s="110">
        <f>SUM(C60:C75)</f>
        <v>326365700</v>
      </c>
      <c r="D59" s="110">
        <f>SUM(D60:D75)</f>
        <v>379640933.8</v>
      </c>
      <c r="E59" s="110">
        <f>SUM(E60:E75)</f>
        <v>314953353.43</v>
      </c>
      <c r="F59" s="110">
        <f>SUM(F60:F75)</f>
        <v>297937773.66</v>
      </c>
      <c r="G59" s="109">
        <f t="shared" si="6"/>
        <v>78.47883279545343</v>
      </c>
      <c r="H59" s="109">
        <f t="shared" si="7"/>
        <v>94.59742860817585</v>
      </c>
      <c r="I59" s="110">
        <f>SUM(I60:I75)</f>
        <v>0</v>
      </c>
      <c r="J59" s="110">
        <f>SUM(J60:J75)</f>
        <v>7873998</v>
      </c>
      <c r="K59" s="110">
        <f>SUM(K60:K75)</f>
        <v>2523700</v>
      </c>
      <c r="L59" s="109">
        <f t="shared" si="8"/>
        <v>32.0510622430943</v>
      </c>
      <c r="M59" s="108">
        <f t="shared" si="2"/>
        <v>326365700</v>
      </c>
      <c r="N59" s="108">
        <f t="shared" si="3"/>
        <v>387514931.8</v>
      </c>
      <c r="O59" s="108">
        <f t="shared" si="4"/>
        <v>300461473.66</v>
      </c>
      <c r="P59" s="109">
        <f t="shared" si="5"/>
        <v>77.53545708919184</v>
      </c>
      <c r="Q59" s="41"/>
      <c r="R59" s="14"/>
      <c r="S59" s="14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</row>
    <row r="60" spans="1:45" s="37" customFormat="1" ht="393" customHeight="1">
      <c r="A60" s="106" t="s">
        <v>162</v>
      </c>
      <c r="B60" s="111" t="s">
        <v>163</v>
      </c>
      <c r="C60" s="110">
        <v>193104000</v>
      </c>
      <c r="D60" s="110">
        <v>221778400</v>
      </c>
      <c r="E60" s="110">
        <v>193070439.63</v>
      </c>
      <c r="F60" s="110">
        <v>193070439.63</v>
      </c>
      <c r="G60" s="109">
        <f t="shared" si="6"/>
        <v>87.05556520833409</v>
      </c>
      <c r="H60" s="109">
        <f t="shared" si="7"/>
        <v>100</v>
      </c>
      <c r="I60" s="110"/>
      <c r="J60" s="110"/>
      <c r="K60" s="110"/>
      <c r="L60" s="109"/>
      <c r="M60" s="108">
        <f t="shared" si="2"/>
        <v>193104000</v>
      </c>
      <c r="N60" s="108">
        <f t="shared" si="3"/>
        <v>221778400</v>
      </c>
      <c r="O60" s="108">
        <f t="shared" si="4"/>
        <v>193070439.63</v>
      </c>
      <c r="P60" s="109">
        <f t="shared" si="5"/>
        <v>87.05556520833409</v>
      </c>
      <c r="Q60" s="41"/>
      <c r="R60" s="14"/>
      <c r="S60" s="14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</row>
    <row r="61" spans="1:45" s="37" customFormat="1" ht="273" customHeight="1">
      <c r="A61" s="106" t="s">
        <v>260</v>
      </c>
      <c r="B61" s="111" t="s">
        <v>261</v>
      </c>
      <c r="C61" s="110">
        <v>0</v>
      </c>
      <c r="D61" s="110">
        <v>10000</v>
      </c>
      <c r="E61" s="110">
        <v>2600</v>
      </c>
      <c r="F61" s="110">
        <v>2600</v>
      </c>
      <c r="G61" s="109">
        <f t="shared" si="6"/>
        <v>26</v>
      </c>
      <c r="H61" s="109">
        <f t="shared" si="7"/>
        <v>100</v>
      </c>
      <c r="I61" s="110"/>
      <c r="J61" s="110"/>
      <c r="K61" s="110"/>
      <c r="L61" s="109"/>
      <c r="M61" s="108">
        <f t="shared" si="2"/>
        <v>0</v>
      </c>
      <c r="N61" s="108">
        <f t="shared" si="3"/>
        <v>10000</v>
      </c>
      <c r="O61" s="108">
        <f t="shared" si="4"/>
        <v>2600</v>
      </c>
      <c r="P61" s="109">
        <f t="shared" si="5"/>
        <v>26</v>
      </c>
      <c r="Q61" s="41"/>
      <c r="R61" s="14"/>
      <c r="S61" s="14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</row>
    <row r="62" spans="1:45" s="37" customFormat="1" ht="409.5">
      <c r="A62" s="106" t="s">
        <v>164</v>
      </c>
      <c r="B62" s="138" t="s">
        <v>165</v>
      </c>
      <c r="C62" s="110">
        <v>130000000</v>
      </c>
      <c r="D62" s="110">
        <v>130000000</v>
      </c>
      <c r="E62" s="110">
        <v>96090300</v>
      </c>
      <c r="F62" s="110">
        <v>82743304.44</v>
      </c>
      <c r="G62" s="109">
        <f t="shared" si="6"/>
        <v>63.64869572307692</v>
      </c>
      <c r="H62" s="109">
        <f t="shared" si="7"/>
        <v>86.10994495802386</v>
      </c>
      <c r="I62" s="110"/>
      <c r="J62" s="110"/>
      <c r="K62" s="110"/>
      <c r="L62" s="109"/>
      <c r="M62" s="108">
        <f t="shared" si="2"/>
        <v>130000000</v>
      </c>
      <c r="N62" s="108">
        <f t="shared" si="3"/>
        <v>130000000</v>
      </c>
      <c r="O62" s="108">
        <f t="shared" si="4"/>
        <v>82743304.44</v>
      </c>
      <c r="P62" s="109">
        <f t="shared" si="5"/>
        <v>63.64869572307692</v>
      </c>
      <c r="Q62" s="41"/>
      <c r="R62" s="14"/>
      <c r="S62" s="14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</row>
    <row r="63" spans="1:45" s="37" customFormat="1" ht="409.5" customHeight="1">
      <c r="A63" s="106" t="s">
        <v>262</v>
      </c>
      <c r="B63" s="136" t="s">
        <v>263</v>
      </c>
      <c r="C63" s="110">
        <v>0</v>
      </c>
      <c r="D63" s="110">
        <v>653162.65</v>
      </c>
      <c r="E63" s="110">
        <v>653162.65</v>
      </c>
      <c r="F63" s="110">
        <v>653162.65</v>
      </c>
      <c r="G63" s="109">
        <f t="shared" si="6"/>
        <v>100</v>
      </c>
      <c r="H63" s="109">
        <f t="shared" si="7"/>
        <v>100</v>
      </c>
      <c r="I63" s="110"/>
      <c r="J63" s="110"/>
      <c r="K63" s="110"/>
      <c r="L63" s="109"/>
      <c r="M63" s="108">
        <f t="shared" si="2"/>
        <v>0</v>
      </c>
      <c r="N63" s="108">
        <f t="shared" si="3"/>
        <v>653162.65</v>
      </c>
      <c r="O63" s="108">
        <f t="shared" si="4"/>
        <v>653162.65</v>
      </c>
      <c r="P63" s="109">
        <f t="shared" si="5"/>
        <v>100</v>
      </c>
      <c r="Q63" s="41"/>
      <c r="R63" s="14"/>
      <c r="S63" s="14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</row>
    <row r="64" spans="1:45" s="37" customFormat="1" ht="409.5" customHeight="1">
      <c r="A64" s="106" t="s">
        <v>281</v>
      </c>
      <c r="B64" s="137" t="s">
        <v>282</v>
      </c>
      <c r="C64" s="110">
        <v>0</v>
      </c>
      <c r="D64" s="110">
        <v>3218437.6</v>
      </c>
      <c r="E64" s="110">
        <v>3218437.6</v>
      </c>
      <c r="F64" s="110">
        <v>3218437.6</v>
      </c>
      <c r="G64" s="109">
        <f t="shared" si="6"/>
        <v>100</v>
      </c>
      <c r="H64" s="109">
        <f t="shared" si="7"/>
        <v>100</v>
      </c>
      <c r="I64" s="110"/>
      <c r="J64" s="110"/>
      <c r="K64" s="110"/>
      <c r="L64" s="109"/>
      <c r="M64" s="108">
        <f t="shared" si="2"/>
        <v>0</v>
      </c>
      <c r="N64" s="108">
        <f t="shared" si="3"/>
        <v>3218437.6</v>
      </c>
      <c r="O64" s="108">
        <f t="shared" si="4"/>
        <v>3218437.6</v>
      </c>
      <c r="P64" s="109">
        <f t="shared" si="5"/>
        <v>100</v>
      </c>
      <c r="Q64" s="41"/>
      <c r="R64" s="14"/>
      <c r="S64" s="14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</row>
    <row r="65" spans="1:45" s="37" customFormat="1" ht="409.5" customHeight="1">
      <c r="A65" s="106" t="s">
        <v>283</v>
      </c>
      <c r="B65" s="137" t="s">
        <v>284</v>
      </c>
      <c r="C65" s="110">
        <v>0</v>
      </c>
      <c r="D65" s="110">
        <v>2477402.55</v>
      </c>
      <c r="E65" s="110">
        <v>2477402.55</v>
      </c>
      <c r="F65" s="110">
        <v>2477402.55</v>
      </c>
      <c r="G65" s="109">
        <f t="shared" si="6"/>
        <v>100</v>
      </c>
      <c r="H65" s="109">
        <f t="shared" si="7"/>
        <v>100</v>
      </c>
      <c r="I65" s="110"/>
      <c r="J65" s="110"/>
      <c r="K65" s="110"/>
      <c r="L65" s="109"/>
      <c r="M65" s="108">
        <f t="shared" si="2"/>
        <v>0</v>
      </c>
      <c r="N65" s="108">
        <f t="shared" si="3"/>
        <v>2477402.55</v>
      </c>
      <c r="O65" s="108">
        <f t="shared" si="4"/>
        <v>2477402.55</v>
      </c>
      <c r="P65" s="109">
        <f t="shared" si="5"/>
        <v>100</v>
      </c>
      <c r="Q65" s="41"/>
      <c r="R65" s="14"/>
      <c r="S65" s="14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</row>
    <row r="66" spans="1:45" s="37" customFormat="1" ht="349.5" customHeight="1">
      <c r="A66" s="106" t="s">
        <v>166</v>
      </c>
      <c r="B66" s="123" t="s">
        <v>173</v>
      </c>
      <c r="C66" s="110">
        <v>434800</v>
      </c>
      <c r="D66" s="110">
        <v>434800</v>
      </c>
      <c r="E66" s="110">
        <v>329800</v>
      </c>
      <c r="F66" s="110">
        <v>207919.99</v>
      </c>
      <c r="G66" s="109">
        <f t="shared" si="6"/>
        <v>47.81968491260349</v>
      </c>
      <c r="H66" s="109">
        <f t="shared" si="7"/>
        <v>63.0442662219527</v>
      </c>
      <c r="I66" s="110"/>
      <c r="J66" s="110"/>
      <c r="K66" s="110"/>
      <c r="L66" s="109"/>
      <c r="M66" s="108">
        <f t="shared" si="2"/>
        <v>434800</v>
      </c>
      <c r="N66" s="108">
        <f t="shared" si="3"/>
        <v>434800</v>
      </c>
      <c r="O66" s="108">
        <f t="shared" si="4"/>
        <v>207919.99</v>
      </c>
      <c r="P66" s="109">
        <f t="shared" si="5"/>
        <v>47.81968491260349</v>
      </c>
      <c r="Q66" s="41"/>
      <c r="R66" s="14"/>
      <c r="S66" s="14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</row>
    <row r="67" spans="1:45" s="37" customFormat="1" ht="173.25">
      <c r="A67" s="106" t="s">
        <v>264</v>
      </c>
      <c r="B67" s="123" t="s">
        <v>265</v>
      </c>
      <c r="C67" s="110">
        <v>0</v>
      </c>
      <c r="D67" s="110">
        <v>1990194</v>
      </c>
      <c r="E67" s="110">
        <v>1990194</v>
      </c>
      <c r="F67" s="110">
        <v>1990194</v>
      </c>
      <c r="G67" s="109">
        <f t="shared" si="6"/>
        <v>100</v>
      </c>
      <c r="H67" s="109">
        <f t="shared" si="7"/>
        <v>100</v>
      </c>
      <c r="I67" s="110"/>
      <c r="J67" s="110"/>
      <c r="K67" s="110"/>
      <c r="L67" s="109"/>
      <c r="M67" s="108">
        <f t="shared" si="2"/>
        <v>0</v>
      </c>
      <c r="N67" s="108">
        <f t="shared" si="3"/>
        <v>1990194</v>
      </c>
      <c r="O67" s="108">
        <f t="shared" si="4"/>
        <v>1990194</v>
      </c>
      <c r="P67" s="109">
        <f t="shared" si="5"/>
        <v>100</v>
      </c>
      <c r="Q67" s="41"/>
      <c r="R67" s="14"/>
      <c r="S67" s="14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</row>
    <row r="68" spans="1:45" s="37" customFormat="1" ht="173.25">
      <c r="A68" s="106" t="s">
        <v>266</v>
      </c>
      <c r="B68" s="123" t="s">
        <v>267</v>
      </c>
      <c r="C68" s="110">
        <v>0</v>
      </c>
      <c r="D68" s="110">
        <v>274860</v>
      </c>
      <c r="E68" s="110">
        <v>269114</v>
      </c>
      <c r="F68" s="110">
        <v>269114</v>
      </c>
      <c r="G68" s="109">
        <f t="shared" si="6"/>
        <v>97.90948119042422</v>
      </c>
      <c r="H68" s="109">
        <f t="shared" si="7"/>
        <v>100</v>
      </c>
      <c r="I68" s="110"/>
      <c r="J68" s="110"/>
      <c r="K68" s="110"/>
      <c r="L68" s="109"/>
      <c r="M68" s="108">
        <f t="shared" si="2"/>
        <v>0</v>
      </c>
      <c r="N68" s="108">
        <f t="shared" si="3"/>
        <v>274860</v>
      </c>
      <c r="O68" s="108">
        <f t="shared" si="4"/>
        <v>269114</v>
      </c>
      <c r="P68" s="109">
        <f t="shared" si="5"/>
        <v>97.90948119042422</v>
      </c>
      <c r="Q68" s="41"/>
      <c r="R68" s="14"/>
      <c r="S68" s="14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</row>
    <row r="69" spans="1:45" s="37" customFormat="1" ht="231">
      <c r="A69" s="106" t="s">
        <v>268</v>
      </c>
      <c r="B69" s="123" t="s">
        <v>269</v>
      </c>
      <c r="C69" s="110">
        <v>0</v>
      </c>
      <c r="D69" s="110">
        <v>1704471</v>
      </c>
      <c r="E69" s="110">
        <v>1600006</v>
      </c>
      <c r="F69" s="110">
        <v>1600006</v>
      </c>
      <c r="G69" s="109">
        <f t="shared" si="6"/>
        <v>93.87111895714271</v>
      </c>
      <c r="H69" s="109">
        <f t="shared" si="7"/>
        <v>100</v>
      </c>
      <c r="I69" s="110"/>
      <c r="J69" s="110"/>
      <c r="K69" s="110"/>
      <c r="L69" s="109"/>
      <c r="M69" s="108">
        <f t="shared" si="2"/>
        <v>0</v>
      </c>
      <c r="N69" s="108">
        <f t="shared" si="3"/>
        <v>1704471</v>
      </c>
      <c r="O69" s="108">
        <f t="shared" si="4"/>
        <v>1600006</v>
      </c>
      <c r="P69" s="109">
        <f t="shared" si="5"/>
        <v>93.87111895714271</v>
      </c>
      <c r="Q69" s="41"/>
      <c r="R69" s="14"/>
      <c r="S69" s="14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45" s="37" customFormat="1" ht="173.25">
      <c r="A70" s="106" t="s">
        <v>167</v>
      </c>
      <c r="B70" s="123" t="s">
        <v>168</v>
      </c>
      <c r="C70" s="110">
        <v>1409000</v>
      </c>
      <c r="D70" s="110">
        <v>5409000</v>
      </c>
      <c r="E70" s="110">
        <v>5056800</v>
      </c>
      <c r="F70" s="110">
        <v>5056800</v>
      </c>
      <c r="G70" s="109">
        <f t="shared" si="6"/>
        <v>93.48863006100943</v>
      </c>
      <c r="H70" s="109">
        <f t="shared" si="7"/>
        <v>100</v>
      </c>
      <c r="I70" s="110"/>
      <c r="J70" s="110"/>
      <c r="K70" s="110"/>
      <c r="L70" s="109"/>
      <c r="M70" s="108">
        <f t="shared" si="2"/>
        <v>1409000</v>
      </c>
      <c r="N70" s="108">
        <f t="shared" si="3"/>
        <v>5409000</v>
      </c>
      <c r="O70" s="108">
        <f t="shared" si="4"/>
        <v>5056800</v>
      </c>
      <c r="P70" s="109">
        <f t="shared" si="5"/>
        <v>93.48863006100943</v>
      </c>
      <c r="Q70" s="41"/>
      <c r="R70" s="14"/>
      <c r="S70" s="14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</row>
    <row r="71" spans="1:45" s="37" customFormat="1" ht="231">
      <c r="A71" s="106" t="s">
        <v>169</v>
      </c>
      <c r="B71" s="123" t="s">
        <v>170</v>
      </c>
      <c r="C71" s="110">
        <v>1417900</v>
      </c>
      <c r="D71" s="110">
        <v>3117500</v>
      </c>
      <c r="E71" s="110">
        <v>2336300</v>
      </c>
      <c r="F71" s="110">
        <v>2336300</v>
      </c>
      <c r="G71" s="109">
        <f t="shared" si="6"/>
        <v>74.94145950280674</v>
      </c>
      <c r="H71" s="109">
        <f t="shared" si="7"/>
        <v>100</v>
      </c>
      <c r="I71" s="110"/>
      <c r="J71" s="110"/>
      <c r="K71" s="110"/>
      <c r="L71" s="109"/>
      <c r="M71" s="108">
        <f t="shared" si="2"/>
        <v>1417900</v>
      </c>
      <c r="N71" s="108">
        <f t="shared" si="3"/>
        <v>3117500</v>
      </c>
      <c r="O71" s="108">
        <f t="shared" si="4"/>
        <v>2336300</v>
      </c>
      <c r="P71" s="109">
        <f t="shared" si="5"/>
        <v>74.94145950280674</v>
      </c>
      <c r="Q71" s="41"/>
      <c r="R71" s="14"/>
      <c r="S71" s="14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1:45" s="37" customFormat="1" ht="115.5">
      <c r="A72" s="106" t="s">
        <v>271</v>
      </c>
      <c r="B72" s="123" t="s">
        <v>231</v>
      </c>
      <c r="C72" s="110"/>
      <c r="D72" s="110"/>
      <c r="E72" s="110"/>
      <c r="F72" s="110"/>
      <c r="G72" s="109"/>
      <c r="H72" s="109"/>
      <c r="I72" s="110">
        <v>0</v>
      </c>
      <c r="J72" s="110">
        <v>5731798</v>
      </c>
      <c r="K72" s="110">
        <v>1381500</v>
      </c>
      <c r="L72" s="109">
        <f t="shared" si="8"/>
        <v>24.102384626953008</v>
      </c>
      <c r="M72" s="108">
        <f t="shared" si="2"/>
        <v>0</v>
      </c>
      <c r="N72" s="108">
        <f t="shared" si="3"/>
        <v>5731798</v>
      </c>
      <c r="O72" s="108">
        <f t="shared" si="4"/>
        <v>1381500</v>
      </c>
      <c r="P72" s="109">
        <f t="shared" si="5"/>
        <v>24.102384626953008</v>
      </c>
      <c r="Q72" s="41"/>
      <c r="R72" s="14"/>
      <c r="S72" s="14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45" s="37" customFormat="1" ht="288.75">
      <c r="A73" s="106" t="s">
        <v>285</v>
      </c>
      <c r="B73" s="123" t="s">
        <v>286</v>
      </c>
      <c r="C73" s="110">
        <v>0</v>
      </c>
      <c r="D73" s="110">
        <v>3507700</v>
      </c>
      <c r="E73" s="110">
        <v>3507700</v>
      </c>
      <c r="F73" s="110">
        <v>2229700</v>
      </c>
      <c r="G73" s="109">
        <f t="shared" si="6"/>
        <v>63.56586937309348</v>
      </c>
      <c r="H73" s="109">
        <f t="shared" si="7"/>
        <v>63.56586937309348</v>
      </c>
      <c r="I73" s="110"/>
      <c r="J73" s="110"/>
      <c r="K73" s="110"/>
      <c r="L73" s="109"/>
      <c r="M73" s="108">
        <f t="shared" si="2"/>
        <v>0</v>
      </c>
      <c r="N73" s="108">
        <f t="shared" si="3"/>
        <v>3507700</v>
      </c>
      <c r="O73" s="108">
        <f t="shared" si="4"/>
        <v>2229700</v>
      </c>
      <c r="P73" s="109">
        <f t="shared" si="5"/>
        <v>63.56586937309348</v>
      </c>
      <c r="Q73" s="41"/>
      <c r="R73" s="14"/>
      <c r="S73" s="14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</row>
    <row r="74" spans="1:45" s="37" customFormat="1" ht="115.5">
      <c r="A74" s="106" t="s">
        <v>272</v>
      </c>
      <c r="B74" s="123" t="s">
        <v>273</v>
      </c>
      <c r="C74" s="110"/>
      <c r="D74" s="110"/>
      <c r="E74" s="110"/>
      <c r="F74" s="110"/>
      <c r="G74" s="109"/>
      <c r="H74" s="109"/>
      <c r="I74" s="110">
        <v>0</v>
      </c>
      <c r="J74" s="110">
        <v>1000000</v>
      </c>
      <c r="K74" s="110">
        <v>0</v>
      </c>
      <c r="L74" s="109">
        <f t="shared" si="8"/>
        <v>0</v>
      </c>
      <c r="M74" s="108">
        <f t="shared" si="2"/>
        <v>0</v>
      </c>
      <c r="N74" s="108">
        <f t="shared" si="3"/>
        <v>1000000</v>
      </c>
      <c r="O74" s="108">
        <f t="shared" si="4"/>
        <v>0</v>
      </c>
      <c r="P74" s="109">
        <f t="shared" si="5"/>
        <v>0</v>
      </c>
      <c r="Q74" s="41"/>
      <c r="R74" s="14"/>
      <c r="S74" s="14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</row>
    <row r="75" spans="1:45" s="37" customFormat="1" ht="57.75">
      <c r="A75" s="106" t="s">
        <v>270</v>
      </c>
      <c r="B75" s="123" t="s">
        <v>248</v>
      </c>
      <c r="C75" s="110">
        <v>0</v>
      </c>
      <c r="D75" s="110">
        <v>5065006</v>
      </c>
      <c r="E75" s="110">
        <v>4351097</v>
      </c>
      <c r="F75" s="110">
        <v>2082392.8</v>
      </c>
      <c r="G75" s="109">
        <f t="shared" si="6"/>
        <v>41.11333333070089</v>
      </c>
      <c r="H75" s="109">
        <f t="shared" si="7"/>
        <v>47.85902957346159</v>
      </c>
      <c r="I75" s="110">
        <v>0</v>
      </c>
      <c r="J75" s="110">
        <v>1142200</v>
      </c>
      <c r="K75" s="110">
        <v>1142200</v>
      </c>
      <c r="L75" s="109">
        <f t="shared" si="8"/>
        <v>100</v>
      </c>
      <c r="M75" s="108">
        <f t="shared" si="2"/>
        <v>0</v>
      </c>
      <c r="N75" s="108">
        <f t="shared" si="3"/>
        <v>6207206</v>
      </c>
      <c r="O75" s="108">
        <f t="shared" si="4"/>
        <v>3224592.8</v>
      </c>
      <c r="P75" s="109">
        <f t="shared" si="5"/>
        <v>51.949182933513086</v>
      </c>
      <c r="Q75" s="41"/>
      <c r="R75" s="14"/>
      <c r="S75" s="14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45" s="100" customFormat="1" ht="108" customHeight="1">
      <c r="A76" s="106"/>
      <c r="B76" s="120" t="s">
        <v>59</v>
      </c>
      <c r="C76" s="110">
        <f>C49+C50</f>
        <v>797108500</v>
      </c>
      <c r="D76" s="110">
        <f>D49+D50</f>
        <v>871000152.8</v>
      </c>
      <c r="E76" s="110">
        <f>E49+E50</f>
        <v>697895510.9300001</v>
      </c>
      <c r="F76" s="110">
        <f>F49+F50</f>
        <v>683553182.95</v>
      </c>
      <c r="G76" s="109">
        <f t="shared" si="6"/>
        <v>78.47911171457146</v>
      </c>
      <c r="H76" s="109">
        <f t="shared" si="7"/>
        <v>97.94491757643092</v>
      </c>
      <c r="I76" s="110">
        <f>I49+I50</f>
        <v>13218000</v>
      </c>
      <c r="J76" s="110">
        <f>J49+J50</f>
        <v>27198942.119999997</v>
      </c>
      <c r="K76" s="110">
        <f>K49+K50</f>
        <v>22296514.990000002</v>
      </c>
      <c r="L76" s="109">
        <f t="shared" si="8"/>
        <v>81.97566983167654</v>
      </c>
      <c r="M76" s="108">
        <f t="shared" si="2"/>
        <v>810326500</v>
      </c>
      <c r="N76" s="108">
        <f t="shared" si="3"/>
        <v>898199094.92</v>
      </c>
      <c r="O76" s="108">
        <f t="shared" si="4"/>
        <v>705849697.94</v>
      </c>
      <c r="P76" s="109">
        <f t="shared" si="5"/>
        <v>78.58499323057858</v>
      </c>
      <c r="Q76" s="98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</row>
    <row r="77" spans="1:19" s="5" customFormat="1" ht="57.75">
      <c r="A77" s="106"/>
      <c r="B77" s="103" t="s">
        <v>1</v>
      </c>
      <c r="C77" s="177"/>
      <c r="D77" s="110"/>
      <c r="E77" s="177"/>
      <c r="F77" s="110"/>
      <c r="G77" s="109"/>
      <c r="H77" s="109"/>
      <c r="I77" s="178"/>
      <c r="J77" s="108"/>
      <c r="K77" s="178"/>
      <c r="L77" s="109"/>
      <c r="M77" s="108">
        <f aca="true" t="shared" si="10" ref="M77:M140">C77+I77</f>
        <v>0</v>
      </c>
      <c r="N77" s="108">
        <f aca="true" t="shared" si="11" ref="N77:N140">D77+J77</f>
        <v>0</v>
      </c>
      <c r="O77" s="108">
        <f aca="true" t="shared" si="12" ref="O77:O140">F77+K77</f>
        <v>0</v>
      </c>
      <c r="P77" s="109"/>
      <c r="Q77" s="28"/>
      <c r="R77" s="15"/>
      <c r="S77" s="15"/>
    </row>
    <row r="78" spans="1:19" s="66" customFormat="1" ht="57.75">
      <c r="A78" s="106" t="s">
        <v>115</v>
      </c>
      <c r="B78" s="111" t="s">
        <v>20</v>
      </c>
      <c r="C78" s="110">
        <f>C80+C79</f>
        <v>44414700</v>
      </c>
      <c r="D78" s="110">
        <f aca="true" t="shared" si="13" ref="D78:K78">D80+D79</f>
        <v>46442570</v>
      </c>
      <c r="E78" s="110">
        <f t="shared" si="13"/>
        <v>34684195</v>
      </c>
      <c r="F78" s="110">
        <f t="shared" si="13"/>
        <v>34374606.95</v>
      </c>
      <c r="G78" s="109">
        <f t="shared" si="6"/>
        <v>74.01529878729795</v>
      </c>
      <c r="H78" s="109">
        <f t="shared" si="7"/>
        <v>99.10740886446983</v>
      </c>
      <c r="I78" s="110">
        <f t="shared" si="13"/>
        <v>10000</v>
      </c>
      <c r="J78" s="110">
        <f t="shared" si="13"/>
        <v>1167230</v>
      </c>
      <c r="K78" s="110">
        <f t="shared" si="13"/>
        <v>1155795.27</v>
      </c>
      <c r="L78" s="109">
        <f aca="true" t="shared" si="14" ref="L77:L140">K78/J78*100</f>
        <v>99.02035331511357</v>
      </c>
      <c r="M78" s="108">
        <f t="shared" si="10"/>
        <v>44424700</v>
      </c>
      <c r="N78" s="108">
        <f t="shared" si="11"/>
        <v>47609800</v>
      </c>
      <c r="O78" s="108">
        <f t="shared" si="12"/>
        <v>35530402.220000006</v>
      </c>
      <c r="P78" s="109">
        <f aca="true" t="shared" si="15" ref="P77:P140">O78/N78*100</f>
        <v>74.62833748513962</v>
      </c>
      <c r="Q78" s="64"/>
      <c r="R78" s="65"/>
      <c r="S78" s="65"/>
    </row>
    <row r="79" spans="1:19" s="148" customFormat="1" ht="177.75">
      <c r="A79" s="179" t="s">
        <v>232</v>
      </c>
      <c r="B79" s="180" t="s">
        <v>233</v>
      </c>
      <c r="C79" s="181">
        <v>43496200</v>
      </c>
      <c r="D79" s="181">
        <v>45474070</v>
      </c>
      <c r="E79" s="181">
        <v>33786695</v>
      </c>
      <c r="F79" s="181">
        <v>33623857.93</v>
      </c>
      <c r="G79" s="109">
        <f t="shared" si="6"/>
        <v>73.94072694614755</v>
      </c>
      <c r="H79" s="109">
        <f t="shared" si="7"/>
        <v>99.51804380392932</v>
      </c>
      <c r="I79" s="181">
        <v>10000</v>
      </c>
      <c r="J79" s="181">
        <v>1167230</v>
      </c>
      <c r="K79" s="181">
        <v>1155795.27</v>
      </c>
      <c r="L79" s="109">
        <f t="shared" si="14"/>
        <v>99.02035331511357</v>
      </c>
      <c r="M79" s="108">
        <f t="shared" si="10"/>
        <v>43506200</v>
      </c>
      <c r="N79" s="108">
        <f t="shared" si="11"/>
        <v>46641300</v>
      </c>
      <c r="O79" s="108">
        <f t="shared" si="12"/>
        <v>34779653.2</v>
      </c>
      <c r="P79" s="109">
        <f t="shared" si="15"/>
        <v>74.56836151651005</v>
      </c>
      <c r="Q79" s="146"/>
      <c r="R79" s="147"/>
      <c r="S79" s="147"/>
    </row>
    <row r="80" spans="1:19" s="63" customFormat="1" ht="59.25">
      <c r="A80" s="179" t="s">
        <v>114</v>
      </c>
      <c r="B80" s="180" t="s">
        <v>234</v>
      </c>
      <c r="C80" s="182">
        <v>918500</v>
      </c>
      <c r="D80" s="181">
        <v>968500</v>
      </c>
      <c r="E80" s="182">
        <v>897500</v>
      </c>
      <c r="F80" s="181">
        <v>750749.02</v>
      </c>
      <c r="G80" s="109">
        <f t="shared" si="6"/>
        <v>77.51667733608673</v>
      </c>
      <c r="H80" s="109">
        <f t="shared" si="7"/>
        <v>83.64891587743732</v>
      </c>
      <c r="I80" s="182"/>
      <c r="J80" s="182"/>
      <c r="K80" s="182"/>
      <c r="L80" s="109"/>
      <c r="M80" s="108">
        <f t="shared" si="10"/>
        <v>918500</v>
      </c>
      <c r="N80" s="108">
        <f t="shared" si="11"/>
        <v>968500</v>
      </c>
      <c r="O80" s="108">
        <f t="shared" si="12"/>
        <v>750749.02</v>
      </c>
      <c r="P80" s="109">
        <f t="shared" si="15"/>
        <v>77.51667733608673</v>
      </c>
      <c r="Q80" s="61"/>
      <c r="R80" s="62"/>
      <c r="S80" s="62"/>
    </row>
    <row r="81" spans="1:19" s="66" customFormat="1" ht="57.75">
      <c r="A81" s="106" t="s">
        <v>116</v>
      </c>
      <c r="B81" s="111" t="s">
        <v>21</v>
      </c>
      <c r="C81" s="108">
        <v>236039200</v>
      </c>
      <c r="D81" s="110">
        <v>239982794</v>
      </c>
      <c r="E81" s="108">
        <v>190018425.96</v>
      </c>
      <c r="F81" s="108">
        <v>184201581.25</v>
      </c>
      <c r="G81" s="109">
        <f t="shared" si="6"/>
        <v>76.75616163132095</v>
      </c>
      <c r="H81" s="109">
        <f t="shared" si="7"/>
        <v>96.93879965555314</v>
      </c>
      <c r="I81" s="108">
        <v>6905900</v>
      </c>
      <c r="J81" s="108">
        <v>11978649</v>
      </c>
      <c r="K81" s="108">
        <v>8948913.01</v>
      </c>
      <c r="L81" s="109">
        <f t="shared" si="14"/>
        <v>74.70719786513487</v>
      </c>
      <c r="M81" s="108">
        <f t="shared" si="10"/>
        <v>242945100</v>
      </c>
      <c r="N81" s="108">
        <f t="shared" si="11"/>
        <v>251961443</v>
      </c>
      <c r="O81" s="108">
        <f t="shared" si="12"/>
        <v>193150494.26</v>
      </c>
      <c r="P81" s="109">
        <f t="shared" si="15"/>
        <v>76.65875062479302</v>
      </c>
      <c r="Q81" s="64"/>
      <c r="R81" s="65"/>
      <c r="S81" s="65"/>
    </row>
    <row r="82" spans="1:19" s="66" customFormat="1" ht="57.75">
      <c r="A82" s="106" t="s">
        <v>117</v>
      </c>
      <c r="B82" s="111" t="s">
        <v>22</v>
      </c>
      <c r="C82" s="108">
        <v>101642000</v>
      </c>
      <c r="D82" s="110">
        <v>122579822.03</v>
      </c>
      <c r="E82" s="108">
        <v>100627829.53</v>
      </c>
      <c r="F82" s="108">
        <v>94891479.59</v>
      </c>
      <c r="G82" s="109">
        <f t="shared" si="6"/>
        <v>77.41199001478107</v>
      </c>
      <c r="H82" s="109">
        <f t="shared" si="7"/>
        <v>94.29943985993474</v>
      </c>
      <c r="I82" s="108">
        <v>3111200</v>
      </c>
      <c r="J82" s="108">
        <v>8033299.82</v>
      </c>
      <c r="K82" s="108">
        <v>6203005.84</v>
      </c>
      <c r="L82" s="109">
        <f t="shared" si="14"/>
        <v>77.21616246111924</v>
      </c>
      <c r="M82" s="108">
        <f t="shared" si="10"/>
        <v>104753200</v>
      </c>
      <c r="N82" s="108">
        <f t="shared" si="11"/>
        <v>130613121.85</v>
      </c>
      <c r="O82" s="108">
        <f t="shared" si="12"/>
        <v>101094485.43</v>
      </c>
      <c r="P82" s="109">
        <f t="shared" si="15"/>
        <v>77.39994573140969</v>
      </c>
      <c r="Q82" s="64"/>
      <c r="R82" s="65"/>
      <c r="S82" s="65"/>
    </row>
    <row r="83" spans="1:32" s="69" customFormat="1" ht="57.75">
      <c r="A83" s="106" t="s">
        <v>118</v>
      </c>
      <c r="B83" s="111" t="s">
        <v>23</v>
      </c>
      <c r="C83" s="110">
        <f>SUM(C84:C112)</f>
        <v>351300500</v>
      </c>
      <c r="D83" s="110">
        <f>SUM(D84:D112)</f>
        <v>362482281</v>
      </c>
      <c r="E83" s="110">
        <f>SUM(E84:E112)</f>
        <v>297477176.63</v>
      </c>
      <c r="F83" s="110">
        <f>SUM(F84:F112)</f>
        <v>283517276.06</v>
      </c>
      <c r="G83" s="109">
        <f aca="true" t="shared" si="16" ref="G83:G146">F83/D83*100</f>
        <v>78.21548553431222</v>
      </c>
      <c r="H83" s="109">
        <f aca="true" t="shared" si="17" ref="H83:H146">F83/E83*100</f>
        <v>95.30723643133025</v>
      </c>
      <c r="I83" s="110">
        <f>SUM(I84:I112)</f>
        <v>9600</v>
      </c>
      <c r="J83" s="110">
        <f>SUM(J84:J112)</f>
        <v>6358602.8</v>
      </c>
      <c r="K83" s="110">
        <f>SUM(K84:K112)</f>
        <v>4992576.97</v>
      </c>
      <c r="L83" s="109">
        <f t="shared" si="14"/>
        <v>78.51688691735863</v>
      </c>
      <c r="M83" s="108">
        <f t="shared" si="10"/>
        <v>351310100</v>
      </c>
      <c r="N83" s="108">
        <f t="shared" si="11"/>
        <v>368840883.8</v>
      </c>
      <c r="O83" s="108">
        <f t="shared" si="12"/>
        <v>288509853.03000003</v>
      </c>
      <c r="P83" s="109">
        <f t="shared" si="15"/>
        <v>78.22068151925407</v>
      </c>
      <c r="Q83" s="60" t="e">
        <f>Q84+Q85+#REF!+#REF!+#REF!+#REF!+Q94+Q87+#REF!+#REF!+Q90+Q91+Q92+Q93+Q95+Q96+#REF!+Q107+Q111+Q112+#REF!+#REF!+#REF!+#REF!+#REF!+Q97+#REF!+Q102</f>
        <v>#REF!</v>
      </c>
      <c r="R83" s="60" t="e">
        <f>R84+R85+#REF!+#REF!+#REF!+#REF!+R94+R87+#REF!+#REF!+R90+R91+R92+R93+R95+R96+#REF!+R107+R111+R112+#REF!+#REF!+#REF!+#REF!+#REF!+R97+#REF!+R102</f>
        <v>#REF!</v>
      </c>
      <c r="S83" s="60" t="e">
        <f>S84+S85+#REF!+#REF!+#REF!+#REF!+S94+S87+#REF!+#REF!+S90+S91+S92+S93+S95+S96+#REF!+S107+S111+S112+#REF!+#REF!+#REF!+#REF!+#REF!+S97+#REF!+S102</f>
        <v>#REF!</v>
      </c>
      <c r="T83" s="60" t="e">
        <f>T84+T85+#REF!+#REF!+#REF!+#REF!+T94+T87+#REF!+#REF!+T90+T91+T92+T93+T95+T96+#REF!+T107+T111+T112+#REF!+#REF!+#REF!+#REF!+#REF!+T97+#REF!+T102</f>
        <v>#REF!</v>
      </c>
      <c r="U83" s="60" t="e">
        <f>U84+U85+#REF!+#REF!+#REF!+#REF!+U94+U87+#REF!+#REF!+U90+U91+U92+U93+U95+U96+#REF!+U107+U111+U112+#REF!+#REF!+#REF!+#REF!+#REF!+U97+#REF!+U102</f>
        <v>#REF!</v>
      </c>
      <c r="V83" s="60" t="e">
        <f>V84+V85+#REF!+#REF!+#REF!+#REF!+V94+V87+#REF!+#REF!+V90+V91+V92+V93+V95+V96+#REF!+V107+V111+V112+#REF!+#REF!+#REF!+#REF!+#REF!+V97+#REF!+V102</f>
        <v>#REF!</v>
      </c>
      <c r="W83" s="60" t="e">
        <f>W84+W85+#REF!+#REF!+#REF!+#REF!+W94+W87+#REF!+#REF!+W90+W91+W92+W93+W95+W96+#REF!+W107+W111+W112+#REF!+#REF!+#REF!+#REF!+#REF!+W97+#REF!+W102</f>
        <v>#REF!</v>
      </c>
      <c r="X83" s="60" t="e">
        <f>X84+X85+#REF!+#REF!+#REF!+#REF!+X94+X87+#REF!+#REF!+X90+X91+X92+X93+X95+X96+#REF!+X107+X111+X112+#REF!+#REF!+#REF!+#REF!+#REF!+X97+#REF!+X102</f>
        <v>#REF!</v>
      </c>
      <c r="Y83" s="60" t="e">
        <f>Y84+Y85+#REF!+#REF!+#REF!+#REF!+Y94+Y87+#REF!+#REF!+Y90+Y91+Y92+Y93+Y95+Y96+#REF!+Y107+Y111+Y112+#REF!+#REF!+#REF!+#REF!+#REF!+Y97+#REF!+Y102</f>
        <v>#REF!</v>
      </c>
      <c r="Z83" s="60" t="e">
        <f>Z84+Z85+#REF!+#REF!+#REF!+#REF!+Z94+Z87+#REF!+#REF!+Z90+Z91+Z92+Z93+Z95+Z96+#REF!+Z107+Z111+Z112+#REF!+#REF!+#REF!+#REF!+#REF!+Z97+#REF!+Z102</f>
        <v>#REF!</v>
      </c>
      <c r="AA83" s="60" t="e">
        <f>AA84+AA85+#REF!+#REF!+#REF!+#REF!+AA94+AA87+#REF!+#REF!+AA90+AA91+AA92+AA93+AA95+AA96+#REF!+AA107+AA111+AA112+#REF!+#REF!+#REF!+#REF!+#REF!+AA97+#REF!+AA102</f>
        <v>#REF!</v>
      </c>
      <c r="AB83" s="60" t="e">
        <f>AB84+AB85+#REF!+#REF!+#REF!+#REF!+AB94+AB87+#REF!+#REF!+AB90+AB91+AB92+AB93+AB95+AB96+#REF!+AB107+AB111+AB112+#REF!+#REF!+#REF!+#REF!+#REF!+AB97+#REF!+AB102</f>
        <v>#REF!</v>
      </c>
      <c r="AC83" s="60" t="e">
        <f>AC84+AC85+#REF!+#REF!+#REF!+#REF!+AC94+AC87+#REF!+#REF!+AC90+AC91+AC92+AC93+AC95+AC96+#REF!+AC107+AC111+AC112+#REF!+#REF!+#REF!+#REF!+#REF!+AC97+#REF!+AC102</f>
        <v>#REF!</v>
      </c>
      <c r="AD83" s="60" t="e">
        <f>AD84+AD85+#REF!+#REF!+#REF!+#REF!+AD94+AD87+#REF!+#REF!+AD90+AD91+AD92+AD93+AD95+AD96+#REF!+AD107+AD111+AD112+#REF!+#REF!+#REF!+#REF!+#REF!+AD97+#REF!+AD102</f>
        <v>#REF!</v>
      </c>
      <c r="AE83" s="60" t="e">
        <f>AE84+AE85+#REF!+#REF!+#REF!+#REF!+AE94+AE87+#REF!+#REF!+AE90+AE91+AE92+AE93+AE95+AE96+#REF!+AE107+AE111+AE112+#REF!+#REF!+#REF!+#REF!+#REF!+AE97+#REF!+AE102</f>
        <v>#REF!</v>
      </c>
      <c r="AF83" s="60" t="e">
        <f>AF84+AF85+#REF!+#REF!+#REF!+#REF!+AF94+AF87+#REF!+#REF!+AF90+AF91+AF92+AF93+AF95+AF96+#REF!+AF107+AF111+AF112+#REF!+#REF!+#REF!+#REF!+#REF!+AF97+#REF!+AF102</f>
        <v>#REF!</v>
      </c>
    </row>
    <row r="84" spans="1:19" s="69" customFormat="1" ht="118.5">
      <c r="A84" s="183" t="s">
        <v>119</v>
      </c>
      <c r="B84" s="184" t="s">
        <v>203</v>
      </c>
      <c r="C84" s="182">
        <v>18248000</v>
      </c>
      <c r="D84" s="181">
        <v>20648000</v>
      </c>
      <c r="E84" s="182">
        <v>12821462.2</v>
      </c>
      <c r="F84" s="182">
        <v>12821462.2</v>
      </c>
      <c r="G84" s="109">
        <f t="shared" si="16"/>
        <v>62.095419411080975</v>
      </c>
      <c r="H84" s="109">
        <f t="shared" si="17"/>
        <v>100</v>
      </c>
      <c r="I84" s="108"/>
      <c r="J84" s="108"/>
      <c r="K84" s="108"/>
      <c r="L84" s="109"/>
      <c r="M84" s="108">
        <f t="shared" si="10"/>
        <v>18248000</v>
      </c>
      <c r="N84" s="108">
        <f t="shared" si="11"/>
        <v>20648000</v>
      </c>
      <c r="O84" s="108">
        <f t="shared" si="12"/>
        <v>12821462.2</v>
      </c>
      <c r="P84" s="109">
        <f t="shared" si="15"/>
        <v>62.095419411080975</v>
      </c>
      <c r="Q84" s="67"/>
      <c r="R84" s="68"/>
      <c r="S84" s="68"/>
    </row>
    <row r="85" spans="1:19" s="69" customFormat="1" ht="118.5">
      <c r="A85" s="183" t="s">
        <v>120</v>
      </c>
      <c r="B85" s="184" t="s">
        <v>131</v>
      </c>
      <c r="C85" s="182">
        <v>174856000</v>
      </c>
      <c r="D85" s="181">
        <v>201130400</v>
      </c>
      <c r="E85" s="182">
        <v>180248977.43</v>
      </c>
      <c r="F85" s="181">
        <v>180113379.25</v>
      </c>
      <c r="G85" s="109">
        <f t="shared" si="16"/>
        <v>89.55054991686985</v>
      </c>
      <c r="H85" s="109">
        <f t="shared" si="17"/>
        <v>99.9247717341128</v>
      </c>
      <c r="I85" s="108"/>
      <c r="J85" s="108"/>
      <c r="K85" s="108"/>
      <c r="L85" s="109"/>
      <c r="M85" s="108">
        <f t="shared" si="10"/>
        <v>174856000</v>
      </c>
      <c r="N85" s="108">
        <f t="shared" si="11"/>
        <v>201130400</v>
      </c>
      <c r="O85" s="108">
        <f t="shared" si="12"/>
        <v>180113379.25</v>
      </c>
      <c r="P85" s="109">
        <f t="shared" si="15"/>
        <v>89.55054991686985</v>
      </c>
      <c r="Q85" s="67"/>
      <c r="R85" s="68"/>
      <c r="S85" s="68"/>
    </row>
    <row r="86" spans="1:19" s="69" customFormat="1" ht="177.75">
      <c r="A86" s="183">
        <v>3022</v>
      </c>
      <c r="B86" s="184" t="s">
        <v>245</v>
      </c>
      <c r="C86" s="182">
        <v>0</v>
      </c>
      <c r="D86" s="181">
        <v>10000</v>
      </c>
      <c r="E86" s="182">
        <v>2600</v>
      </c>
      <c r="F86" s="181">
        <v>2600</v>
      </c>
      <c r="G86" s="109">
        <f t="shared" si="16"/>
        <v>26</v>
      </c>
      <c r="H86" s="109">
        <f t="shared" si="17"/>
        <v>100</v>
      </c>
      <c r="I86" s="108"/>
      <c r="J86" s="108"/>
      <c r="K86" s="108"/>
      <c r="L86" s="109"/>
      <c r="M86" s="108">
        <f t="shared" si="10"/>
        <v>0</v>
      </c>
      <c r="N86" s="108">
        <f t="shared" si="11"/>
        <v>10000</v>
      </c>
      <c r="O86" s="108">
        <f t="shared" si="12"/>
        <v>2600</v>
      </c>
      <c r="P86" s="109">
        <f t="shared" si="15"/>
        <v>26</v>
      </c>
      <c r="Q86" s="67"/>
      <c r="R86" s="68"/>
      <c r="S86" s="68"/>
    </row>
    <row r="87" spans="1:19" s="69" customFormat="1" ht="118.5">
      <c r="A87" s="183" t="s">
        <v>121</v>
      </c>
      <c r="B87" s="184" t="s">
        <v>204</v>
      </c>
      <c r="C87" s="182">
        <v>134100</v>
      </c>
      <c r="D87" s="181">
        <v>134100</v>
      </c>
      <c r="E87" s="182">
        <v>106100</v>
      </c>
      <c r="F87" s="181">
        <v>94369.85</v>
      </c>
      <c r="G87" s="109">
        <f t="shared" si="16"/>
        <v>70.3727442207308</v>
      </c>
      <c r="H87" s="109">
        <f t="shared" si="17"/>
        <v>88.94425070688031</v>
      </c>
      <c r="I87" s="108"/>
      <c r="J87" s="108"/>
      <c r="K87" s="108"/>
      <c r="L87" s="109"/>
      <c r="M87" s="108">
        <f t="shared" si="10"/>
        <v>134100</v>
      </c>
      <c r="N87" s="108">
        <f t="shared" si="11"/>
        <v>134100</v>
      </c>
      <c r="O87" s="108">
        <f t="shared" si="12"/>
        <v>94369.85</v>
      </c>
      <c r="P87" s="109">
        <f t="shared" si="15"/>
        <v>70.3727442207308</v>
      </c>
      <c r="Q87" s="67"/>
      <c r="R87" s="68"/>
      <c r="S87" s="68"/>
    </row>
    <row r="88" spans="1:19" s="69" customFormat="1" ht="118.5">
      <c r="A88" s="183">
        <v>3032</v>
      </c>
      <c r="B88" s="184" t="s">
        <v>132</v>
      </c>
      <c r="C88" s="182">
        <v>350000</v>
      </c>
      <c r="D88" s="181">
        <v>350000</v>
      </c>
      <c r="E88" s="182">
        <v>184500</v>
      </c>
      <c r="F88" s="181">
        <v>183653.92</v>
      </c>
      <c r="G88" s="109">
        <f t="shared" si="16"/>
        <v>52.472548571428575</v>
      </c>
      <c r="H88" s="109">
        <f t="shared" si="17"/>
        <v>99.54142005420054</v>
      </c>
      <c r="I88" s="108"/>
      <c r="J88" s="108"/>
      <c r="K88" s="108"/>
      <c r="L88" s="109"/>
      <c r="M88" s="108">
        <f t="shared" si="10"/>
        <v>350000</v>
      </c>
      <c r="N88" s="108">
        <f t="shared" si="11"/>
        <v>350000</v>
      </c>
      <c r="O88" s="108">
        <f t="shared" si="12"/>
        <v>183653.92</v>
      </c>
      <c r="P88" s="109">
        <f t="shared" si="15"/>
        <v>52.472548571428575</v>
      </c>
      <c r="Q88" s="67"/>
      <c r="R88" s="68"/>
      <c r="S88" s="68"/>
    </row>
    <row r="89" spans="1:19" s="69" customFormat="1" ht="118.5">
      <c r="A89" s="183" t="s">
        <v>145</v>
      </c>
      <c r="B89" s="184" t="s">
        <v>133</v>
      </c>
      <c r="C89" s="182">
        <v>400000</v>
      </c>
      <c r="D89" s="181">
        <v>400000</v>
      </c>
      <c r="E89" s="182">
        <v>400000</v>
      </c>
      <c r="F89" s="182">
        <v>400000</v>
      </c>
      <c r="G89" s="109">
        <f t="shared" si="16"/>
        <v>100</v>
      </c>
      <c r="H89" s="109">
        <f t="shared" si="17"/>
        <v>100</v>
      </c>
      <c r="I89" s="108"/>
      <c r="J89" s="108"/>
      <c r="K89" s="108"/>
      <c r="L89" s="109"/>
      <c r="M89" s="108">
        <f t="shared" si="10"/>
        <v>400000</v>
      </c>
      <c r="N89" s="108">
        <f t="shared" si="11"/>
        <v>400000</v>
      </c>
      <c r="O89" s="108">
        <f t="shared" si="12"/>
        <v>400000</v>
      </c>
      <c r="P89" s="109">
        <f t="shared" si="15"/>
        <v>100</v>
      </c>
      <c r="Q89" s="67"/>
      <c r="R89" s="68"/>
      <c r="S89" s="68"/>
    </row>
    <row r="90" spans="1:19" s="69" customFormat="1" ht="59.25">
      <c r="A90" s="183" t="s">
        <v>122</v>
      </c>
      <c r="B90" s="184" t="s">
        <v>134</v>
      </c>
      <c r="C90" s="182">
        <v>1000000</v>
      </c>
      <c r="D90" s="181">
        <v>1000000</v>
      </c>
      <c r="E90" s="182">
        <v>740000</v>
      </c>
      <c r="F90" s="182">
        <v>538245.19</v>
      </c>
      <c r="G90" s="109">
        <f t="shared" si="16"/>
        <v>53.824518999999995</v>
      </c>
      <c r="H90" s="109">
        <f t="shared" si="17"/>
        <v>72.73583648648648</v>
      </c>
      <c r="I90" s="108"/>
      <c r="J90" s="108"/>
      <c r="K90" s="108"/>
      <c r="L90" s="109"/>
      <c r="M90" s="108">
        <f t="shared" si="10"/>
        <v>1000000</v>
      </c>
      <c r="N90" s="108">
        <f t="shared" si="11"/>
        <v>1000000</v>
      </c>
      <c r="O90" s="108">
        <f t="shared" si="12"/>
        <v>538245.19</v>
      </c>
      <c r="P90" s="109">
        <f t="shared" si="15"/>
        <v>53.824518999999995</v>
      </c>
      <c r="Q90" s="67"/>
      <c r="R90" s="68"/>
      <c r="S90" s="68"/>
    </row>
    <row r="91" spans="1:19" s="69" customFormat="1" ht="59.25">
      <c r="A91" s="183" t="s">
        <v>123</v>
      </c>
      <c r="B91" s="184" t="s">
        <v>139</v>
      </c>
      <c r="C91" s="182">
        <v>200000</v>
      </c>
      <c r="D91" s="181">
        <v>200000</v>
      </c>
      <c r="E91" s="182">
        <v>101000</v>
      </c>
      <c r="F91" s="182">
        <v>91160</v>
      </c>
      <c r="G91" s="109">
        <f t="shared" si="16"/>
        <v>45.58</v>
      </c>
      <c r="H91" s="109">
        <f t="shared" si="17"/>
        <v>90.25742574257426</v>
      </c>
      <c r="I91" s="108"/>
      <c r="J91" s="108"/>
      <c r="K91" s="108"/>
      <c r="L91" s="109"/>
      <c r="M91" s="108">
        <f t="shared" si="10"/>
        <v>200000</v>
      </c>
      <c r="N91" s="108">
        <f t="shared" si="11"/>
        <v>200000</v>
      </c>
      <c r="O91" s="108">
        <f t="shared" si="12"/>
        <v>91160</v>
      </c>
      <c r="P91" s="109">
        <f t="shared" si="15"/>
        <v>45.58</v>
      </c>
      <c r="Q91" s="67"/>
      <c r="R91" s="68"/>
      <c r="S91" s="68"/>
    </row>
    <row r="92" spans="1:19" s="69" customFormat="1" ht="59.25">
      <c r="A92" s="183" t="s">
        <v>124</v>
      </c>
      <c r="B92" s="184" t="s">
        <v>135</v>
      </c>
      <c r="C92" s="182">
        <v>57420000</v>
      </c>
      <c r="D92" s="181">
        <v>51780000</v>
      </c>
      <c r="E92" s="182">
        <v>36550000</v>
      </c>
      <c r="F92" s="182">
        <v>30021686.32</v>
      </c>
      <c r="G92" s="109">
        <f t="shared" si="16"/>
        <v>57.979309231363466</v>
      </c>
      <c r="H92" s="109">
        <f t="shared" si="17"/>
        <v>82.1386766621067</v>
      </c>
      <c r="I92" s="108"/>
      <c r="J92" s="108"/>
      <c r="K92" s="108"/>
      <c r="L92" s="109"/>
      <c r="M92" s="108">
        <f t="shared" si="10"/>
        <v>57420000</v>
      </c>
      <c r="N92" s="108">
        <f t="shared" si="11"/>
        <v>51780000</v>
      </c>
      <c r="O92" s="108">
        <f t="shared" si="12"/>
        <v>30021686.32</v>
      </c>
      <c r="P92" s="109">
        <f t="shared" si="15"/>
        <v>57.979309231363466</v>
      </c>
      <c r="Q92" s="67"/>
      <c r="R92" s="68"/>
      <c r="S92" s="68"/>
    </row>
    <row r="93" spans="1:19" s="69" customFormat="1" ht="118.5">
      <c r="A93" s="183" t="s">
        <v>125</v>
      </c>
      <c r="B93" s="184" t="s">
        <v>136</v>
      </c>
      <c r="C93" s="182">
        <v>2500000</v>
      </c>
      <c r="D93" s="181">
        <v>2500000</v>
      </c>
      <c r="E93" s="182">
        <v>1800000</v>
      </c>
      <c r="F93" s="182">
        <v>1542842.65</v>
      </c>
      <c r="G93" s="109">
        <f t="shared" si="16"/>
        <v>61.713706</v>
      </c>
      <c r="H93" s="109">
        <f t="shared" si="17"/>
        <v>85.71348055555555</v>
      </c>
      <c r="I93" s="108"/>
      <c r="J93" s="108"/>
      <c r="K93" s="108"/>
      <c r="L93" s="109"/>
      <c r="M93" s="108">
        <f t="shared" si="10"/>
        <v>2500000</v>
      </c>
      <c r="N93" s="108">
        <f t="shared" si="11"/>
        <v>2500000</v>
      </c>
      <c r="O93" s="108">
        <f t="shared" si="12"/>
        <v>1542842.65</v>
      </c>
      <c r="P93" s="109">
        <f t="shared" si="15"/>
        <v>61.713706</v>
      </c>
      <c r="Q93" s="67"/>
      <c r="R93" s="68"/>
      <c r="S93" s="68"/>
    </row>
    <row r="94" spans="1:19" s="69" customFormat="1" ht="59.25">
      <c r="A94" s="183" t="s">
        <v>126</v>
      </c>
      <c r="B94" s="184" t="s">
        <v>137</v>
      </c>
      <c r="C94" s="182">
        <v>9870000</v>
      </c>
      <c r="D94" s="181">
        <v>9870000</v>
      </c>
      <c r="E94" s="182">
        <v>7411300</v>
      </c>
      <c r="F94" s="182">
        <v>7135411.37</v>
      </c>
      <c r="G94" s="109">
        <f t="shared" si="16"/>
        <v>72.29393485309016</v>
      </c>
      <c r="H94" s="109">
        <f t="shared" si="17"/>
        <v>96.27745968993294</v>
      </c>
      <c r="I94" s="108"/>
      <c r="J94" s="108"/>
      <c r="K94" s="108"/>
      <c r="L94" s="109"/>
      <c r="M94" s="108">
        <f t="shared" si="10"/>
        <v>9870000</v>
      </c>
      <c r="N94" s="108">
        <f t="shared" si="11"/>
        <v>9870000</v>
      </c>
      <c r="O94" s="108">
        <f t="shared" si="12"/>
        <v>7135411.37</v>
      </c>
      <c r="P94" s="109">
        <f t="shared" si="15"/>
        <v>72.29393485309016</v>
      </c>
      <c r="Q94" s="67"/>
      <c r="R94" s="68"/>
      <c r="S94" s="68"/>
    </row>
    <row r="95" spans="1:19" s="69" customFormat="1" ht="59.25">
      <c r="A95" s="183" t="s">
        <v>127</v>
      </c>
      <c r="B95" s="184" t="s">
        <v>138</v>
      </c>
      <c r="C95" s="182">
        <v>1000000</v>
      </c>
      <c r="D95" s="181">
        <v>1000000</v>
      </c>
      <c r="E95" s="182">
        <v>850000</v>
      </c>
      <c r="F95" s="182">
        <v>312978.39</v>
      </c>
      <c r="G95" s="109">
        <f t="shared" si="16"/>
        <v>31.297839</v>
      </c>
      <c r="H95" s="109">
        <f t="shared" si="17"/>
        <v>36.820987058823526</v>
      </c>
      <c r="I95" s="108"/>
      <c r="J95" s="108"/>
      <c r="K95" s="108"/>
      <c r="L95" s="109"/>
      <c r="M95" s="108">
        <f t="shared" si="10"/>
        <v>1000000</v>
      </c>
      <c r="N95" s="108">
        <f t="shared" si="11"/>
        <v>1000000</v>
      </c>
      <c r="O95" s="108">
        <f t="shared" si="12"/>
        <v>312978.39</v>
      </c>
      <c r="P95" s="109">
        <f t="shared" si="15"/>
        <v>31.297839</v>
      </c>
      <c r="Q95" s="67"/>
      <c r="R95" s="68"/>
      <c r="S95" s="68"/>
    </row>
    <row r="96" spans="1:19" s="69" customFormat="1" ht="118.5">
      <c r="A96" s="183" t="s">
        <v>128</v>
      </c>
      <c r="B96" s="184" t="s">
        <v>140</v>
      </c>
      <c r="C96" s="182">
        <v>27000000</v>
      </c>
      <c r="D96" s="181">
        <v>27000000</v>
      </c>
      <c r="E96" s="182">
        <v>19314000</v>
      </c>
      <c r="F96" s="182">
        <v>16137162.61</v>
      </c>
      <c r="G96" s="109">
        <f t="shared" si="16"/>
        <v>59.76726892592592</v>
      </c>
      <c r="H96" s="109">
        <f t="shared" si="17"/>
        <v>83.55163409961686</v>
      </c>
      <c r="I96" s="108"/>
      <c r="J96" s="108"/>
      <c r="K96" s="108"/>
      <c r="L96" s="109"/>
      <c r="M96" s="108">
        <f t="shared" si="10"/>
        <v>27000000</v>
      </c>
      <c r="N96" s="108">
        <f t="shared" si="11"/>
        <v>27000000</v>
      </c>
      <c r="O96" s="108">
        <f t="shared" si="12"/>
        <v>16137162.61</v>
      </c>
      <c r="P96" s="109">
        <f t="shared" si="15"/>
        <v>59.76726892592592</v>
      </c>
      <c r="Q96" s="67"/>
      <c r="R96" s="68"/>
      <c r="S96" s="68"/>
    </row>
    <row r="97" spans="1:19" s="69" customFormat="1" ht="118.5">
      <c r="A97" s="183">
        <v>3081</v>
      </c>
      <c r="B97" s="184" t="s">
        <v>205</v>
      </c>
      <c r="C97" s="182">
        <v>26000000</v>
      </c>
      <c r="D97" s="181">
        <v>26000000</v>
      </c>
      <c r="E97" s="182">
        <v>21129000</v>
      </c>
      <c r="F97" s="182">
        <v>19108459.64</v>
      </c>
      <c r="G97" s="109">
        <f t="shared" si="16"/>
        <v>73.49407553846154</v>
      </c>
      <c r="H97" s="109">
        <f t="shared" si="17"/>
        <v>90.43712262766813</v>
      </c>
      <c r="I97" s="108"/>
      <c r="J97" s="108"/>
      <c r="K97" s="108"/>
      <c r="L97" s="109"/>
      <c r="M97" s="108">
        <f t="shared" si="10"/>
        <v>26000000</v>
      </c>
      <c r="N97" s="108">
        <f t="shared" si="11"/>
        <v>26000000</v>
      </c>
      <c r="O97" s="108">
        <f t="shared" si="12"/>
        <v>19108459.64</v>
      </c>
      <c r="P97" s="109">
        <f t="shared" si="15"/>
        <v>73.49407553846154</v>
      </c>
      <c r="Q97" s="67"/>
      <c r="R97" s="68"/>
      <c r="S97" s="68"/>
    </row>
    <row r="98" spans="1:19" s="69" customFormat="1" ht="177.75">
      <c r="A98" s="183">
        <v>3082</v>
      </c>
      <c r="B98" s="184" t="s">
        <v>206</v>
      </c>
      <c r="C98" s="182">
        <v>0</v>
      </c>
      <c r="D98" s="181">
        <v>4800000</v>
      </c>
      <c r="E98" s="182">
        <v>3500000</v>
      </c>
      <c r="F98" s="182">
        <v>3348730.29</v>
      </c>
      <c r="G98" s="109">
        <f t="shared" si="16"/>
        <v>69.765214375</v>
      </c>
      <c r="H98" s="109">
        <f t="shared" si="17"/>
        <v>95.67800828571428</v>
      </c>
      <c r="I98" s="108"/>
      <c r="J98" s="108"/>
      <c r="K98" s="108"/>
      <c r="L98" s="109"/>
      <c r="M98" s="108">
        <f t="shared" si="10"/>
        <v>0</v>
      </c>
      <c r="N98" s="108">
        <f t="shared" si="11"/>
        <v>4800000</v>
      </c>
      <c r="O98" s="108">
        <f t="shared" si="12"/>
        <v>3348730.29</v>
      </c>
      <c r="P98" s="109">
        <f t="shared" si="15"/>
        <v>69.765214375</v>
      </c>
      <c r="Q98" s="67"/>
      <c r="R98" s="68"/>
      <c r="S98" s="68"/>
    </row>
    <row r="99" spans="1:19" s="69" customFormat="1" ht="118.5">
      <c r="A99" s="183">
        <v>3083</v>
      </c>
      <c r="B99" s="184" t="s">
        <v>207</v>
      </c>
      <c r="C99" s="182">
        <v>5010000</v>
      </c>
      <c r="D99" s="181">
        <v>5010000</v>
      </c>
      <c r="E99" s="182">
        <v>4065000</v>
      </c>
      <c r="F99" s="182">
        <v>3966401.6</v>
      </c>
      <c r="G99" s="109">
        <f t="shared" si="16"/>
        <v>79.16969261477045</v>
      </c>
      <c r="H99" s="109">
        <f t="shared" si="17"/>
        <v>97.57445510455105</v>
      </c>
      <c r="I99" s="108"/>
      <c r="J99" s="108"/>
      <c r="K99" s="108"/>
      <c r="L99" s="109"/>
      <c r="M99" s="108">
        <f t="shared" si="10"/>
        <v>5010000</v>
      </c>
      <c r="N99" s="108">
        <f t="shared" si="11"/>
        <v>5010000</v>
      </c>
      <c r="O99" s="108">
        <f t="shared" si="12"/>
        <v>3966401.6</v>
      </c>
      <c r="P99" s="109">
        <f t="shared" si="15"/>
        <v>79.16969261477045</v>
      </c>
      <c r="Q99" s="67"/>
      <c r="R99" s="68"/>
      <c r="S99" s="68"/>
    </row>
    <row r="100" spans="1:19" s="69" customFormat="1" ht="177.75">
      <c r="A100" s="183">
        <v>3084</v>
      </c>
      <c r="B100" s="184" t="s">
        <v>208</v>
      </c>
      <c r="C100" s="182">
        <v>0</v>
      </c>
      <c r="D100" s="181">
        <v>540000</v>
      </c>
      <c r="E100" s="182">
        <v>405000</v>
      </c>
      <c r="F100" s="182">
        <v>318322.35</v>
      </c>
      <c r="G100" s="109">
        <f t="shared" si="16"/>
        <v>58.948583333333325</v>
      </c>
      <c r="H100" s="109">
        <f t="shared" si="17"/>
        <v>78.59811111111111</v>
      </c>
      <c r="I100" s="108"/>
      <c r="J100" s="108"/>
      <c r="K100" s="108"/>
      <c r="L100" s="109"/>
      <c r="M100" s="108">
        <f t="shared" si="10"/>
        <v>0</v>
      </c>
      <c r="N100" s="108">
        <f t="shared" si="11"/>
        <v>540000</v>
      </c>
      <c r="O100" s="108">
        <f t="shared" si="12"/>
        <v>318322.35</v>
      </c>
      <c r="P100" s="109">
        <f t="shared" si="15"/>
        <v>58.948583333333325</v>
      </c>
      <c r="Q100" s="67"/>
      <c r="R100" s="68"/>
      <c r="S100" s="68"/>
    </row>
    <row r="101" spans="1:19" s="69" customFormat="1" ht="177.75">
      <c r="A101" s="183">
        <v>3085</v>
      </c>
      <c r="B101" s="184" t="s">
        <v>209</v>
      </c>
      <c r="C101" s="182">
        <v>0</v>
      </c>
      <c r="D101" s="181">
        <v>300000</v>
      </c>
      <c r="E101" s="182">
        <v>225000</v>
      </c>
      <c r="F101" s="182">
        <v>221904.03</v>
      </c>
      <c r="G101" s="109">
        <f t="shared" si="16"/>
        <v>73.96800999999999</v>
      </c>
      <c r="H101" s="109">
        <f t="shared" si="17"/>
        <v>98.62401333333334</v>
      </c>
      <c r="I101" s="108"/>
      <c r="J101" s="108"/>
      <c r="K101" s="108"/>
      <c r="L101" s="109"/>
      <c r="M101" s="108">
        <f t="shared" si="10"/>
        <v>0</v>
      </c>
      <c r="N101" s="108">
        <f t="shared" si="11"/>
        <v>300000</v>
      </c>
      <c r="O101" s="108">
        <f t="shared" si="12"/>
        <v>221904.03</v>
      </c>
      <c r="P101" s="109">
        <f t="shared" si="15"/>
        <v>73.96800999999999</v>
      </c>
      <c r="Q101" s="67"/>
      <c r="R101" s="68"/>
      <c r="S101" s="68"/>
    </row>
    <row r="102" spans="1:27" s="70" customFormat="1" ht="177.75">
      <c r="A102" s="183" t="s">
        <v>129</v>
      </c>
      <c r="B102" s="184" t="s">
        <v>141</v>
      </c>
      <c r="C102" s="182">
        <v>4246600</v>
      </c>
      <c r="D102" s="181">
        <v>4261600</v>
      </c>
      <c r="E102" s="182">
        <v>3179300</v>
      </c>
      <c r="F102" s="182">
        <v>3114442.68</v>
      </c>
      <c r="G102" s="109">
        <f t="shared" si="16"/>
        <v>73.08153463487892</v>
      </c>
      <c r="H102" s="109">
        <f t="shared" si="17"/>
        <v>97.96001258138585</v>
      </c>
      <c r="I102" s="182">
        <v>9600</v>
      </c>
      <c r="J102" s="182">
        <v>9600</v>
      </c>
      <c r="K102" s="182">
        <v>4729.45</v>
      </c>
      <c r="L102" s="109">
        <f t="shared" si="14"/>
        <v>49.26510416666666</v>
      </c>
      <c r="M102" s="108">
        <f t="shared" si="10"/>
        <v>4256200</v>
      </c>
      <c r="N102" s="108">
        <f t="shared" si="11"/>
        <v>4271200</v>
      </c>
      <c r="O102" s="108">
        <f t="shared" si="12"/>
        <v>3119172.1300000004</v>
      </c>
      <c r="P102" s="109">
        <f t="shared" si="15"/>
        <v>73.02800454204909</v>
      </c>
      <c r="Q102" s="67"/>
      <c r="R102" s="68"/>
      <c r="S102" s="68"/>
      <c r="T102" s="69"/>
      <c r="U102" s="69"/>
      <c r="V102" s="69"/>
      <c r="W102" s="69"/>
      <c r="X102" s="69"/>
      <c r="Y102" s="69"/>
      <c r="Z102" s="69"/>
      <c r="AA102" s="69"/>
    </row>
    <row r="103" spans="1:27" s="70" customFormat="1" ht="118.5">
      <c r="A103" s="183">
        <v>3112</v>
      </c>
      <c r="B103" s="184" t="s">
        <v>210</v>
      </c>
      <c r="C103" s="182">
        <v>0</v>
      </c>
      <c r="D103" s="181">
        <v>15000</v>
      </c>
      <c r="E103" s="182">
        <v>0</v>
      </c>
      <c r="F103" s="182">
        <v>0</v>
      </c>
      <c r="G103" s="109"/>
      <c r="H103" s="109"/>
      <c r="I103" s="182"/>
      <c r="J103" s="182"/>
      <c r="K103" s="182"/>
      <c r="L103" s="109"/>
      <c r="M103" s="108">
        <f t="shared" si="10"/>
        <v>0</v>
      </c>
      <c r="N103" s="108">
        <f t="shared" si="11"/>
        <v>15000</v>
      </c>
      <c r="O103" s="108">
        <f t="shared" si="12"/>
        <v>0</v>
      </c>
      <c r="P103" s="109">
        <f t="shared" si="15"/>
        <v>0</v>
      </c>
      <c r="Q103" s="67"/>
      <c r="R103" s="68"/>
      <c r="S103" s="68"/>
      <c r="T103" s="69"/>
      <c r="U103" s="69"/>
      <c r="V103" s="69"/>
      <c r="W103" s="69"/>
      <c r="X103" s="69"/>
      <c r="Y103" s="69"/>
      <c r="Z103" s="69"/>
      <c r="AA103" s="69"/>
    </row>
    <row r="104" spans="1:27" s="70" customFormat="1" ht="118.5">
      <c r="A104" s="183">
        <v>3121</v>
      </c>
      <c r="B104" s="184" t="s">
        <v>211</v>
      </c>
      <c r="C104" s="182">
        <v>1632000</v>
      </c>
      <c r="D104" s="181">
        <v>1702000</v>
      </c>
      <c r="E104" s="182">
        <v>1314000</v>
      </c>
      <c r="F104" s="182">
        <v>1237541.1</v>
      </c>
      <c r="G104" s="109">
        <f t="shared" si="16"/>
        <v>72.71099294947122</v>
      </c>
      <c r="H104" s="109">
        <f t="shared" si="17"/>
        <v>94.18121004566211</v>
      </c>
      <c r="I104" s="182">
        <v>0</v>
      </c>
      <c r="J104" s="182">
        <v>0</v>
      </c>
      <c r="K104" s="182">
        <v>104262.69</v>
      </c>
      <c r="L104" s="109"/>
      <c r="M104" s="108">
        <f t="shared" si="10"/>
        <v>1632000</v>
      </c>
      <c r="N104" s="108">
        <f t="shared" si="11"/>
        <v>1702000</v>
      </c>
      <c r="O104" s="108">
        <f t="shared" si="12"/>
        <v>1341803.79</v>
      </c>
      <c r="P104" s="109">
        <f t="shared" si="15"/>
        <v>78.83688542890717</v>
      </c>
      <c r="Q104" s="67"/>
      <c r="R104" s="68"/>
      <c r="S104" s="68"/>
      <c r="T104" s="69"/>
      <c r="U104" s="69"/>
      <c r="V104" s="69"/>
      <c r="W104" s="69"/>
      <c r="X104" s="69"/>
      <c r="Y104" s="69"/>
      <c r="Z104" s="69"/>
      <c r="AA104" s="69"/>
    </row>
    <row r="105" spans="1:27" s="70" customFormat="1" ht="59.25">
      <c r="A105" s="183">
        <v>3133</v>
      </c>
      <c r="B105" s="184" t="s">
        <v>142</v>
      </c>
      <c r="C105" s="182">
        <v>265000</v>
      </c>
      <c r="D105" s="181">
        <v>265000</v>
      </c>
      <c r="E105" s="182">
        <v>232200</v>
      </c>
      <c r="F105" s="182">
        <v>229512</v>
      </c>
      <c r="G105" s="109">
        <f t="shared" si="16"/>
        <v>86.60830188679245</v>
      </c>
      <c r="H105" s="109">
        <f t="shared" si="17"/>
        <v>98.84237726098192</v>
      </c>
      <c r="I105" s="182"/>
      <c r="J105" s="182"/>
      <c r="K105" s="182"/>
      <c r="L105" s="109"/>
      <c r="M105" s="108">
        <f t="shared" si="10"/>
        <v>265000</v>
      </c>
      <c r="N105" s="108">
        <f t="shared" si="11"/>
        <v>265000</v>
      </c>
      <c r="O105" s="108">
        <f t="shared" si="12"/>
        <v>229512</v>
      </c>
      <c r="P105" s="109">
        <f t="shared" si="15"/>
        <v>86.60830188679245</v>
      </c>
      <c r="Q105" s="67"/>
      <c r="R105" s="68"/>
      <c r="S105" s="68"/>
      <c r="T105" s="69"/>
      <c r="U105" s="69"/>
      <c r="V105" s="69"/>
      <c r="W105" s="69"/>
      <c r="X105" s="69"/>
      <c r="Y105" s="69"/>
      <c r="Z105" s="69"/>
      <c r="AA105" s="69"/>
    </row>
    <row r="106" spans="1:27" s="70" customFormat="1" ht="237">
      <c r="A106" s="183">
        <v>3140</v>
      </c>
      <c r="B106" s="184" t="s">
        <v>143</v>
      </c>
      <c r="C106" s="182">
        <v>199500</v>
      </c>
      <c r="D106" s="181">
        <v>199500</v>
      </c>
      <c r="E106" s="182">
        <v>199500</v>
      </c>
      <c r="F106" s="182">
        <v>197904</v>
      </c>
      <c r="G106" s="109">
        <f t="shared" si="16"/>
        <v>99.2</v>
      </c>
      <c r="H106" s="109">
        <f t="shared" si="17"/>
        <v>99.2</v>
      </c>
      <c r="I106" s="182"/>
      <c r="J106" s="182"/>
      <c r="K106" s="182"/>
      <c r="L106" s="109"/>
      <c r="M106" s="108">
        <f t="shared" si="10"/>
        <v>199500</v>
      </c>
      <c r="N106" s="108">
        <f t="shared" si="11"/>
        <v>199500</v>
      </c>
      <c r="O106" s="108">
        <f t="shared" si="12"/>
        <v>197904</v>
      </c>
      <c r="P106" s="109">
        <f t="shared" si="15"/>
        <v>99.2</v>
      </c>
      <c r="Q106" s="67"/>
      <c r="R106" s="68"/>
      <c r="S106" s="68"/>
      <c r="T106" s="69"/>
      <c r="U106" s="69"/>
      <c r="V106" s="69"/>
      <c r="W106" s="69"/>
      <c r="X106" s="69"/>
      <c r="Y106" s="69"/>
      <c r="Z106" s="69"/>
      <c r="AA106" s="69"/>
    </row>
    <row r="107" spans="1:27" s="70" customFormat="1" ht="237">
      <c r="A107" s="183">
        <v>3180</v>
      </c>
      <c r="B107" s="184" t="s">
        <v>212</v>
      </c>
      <c r="C107" s="182">
        <v>150000</v>
      </c>
      <c r="D107" s="181">
        <v>150000</v>
      </c>
      <c r="E107" s="182">
        <v>83000</v>
      </c>
      <c r="F107" s="182">
        <v>83000</v>
      </c>
      <c r="G107" s="109">
        <f t="shared" si="16"/>
        <v>55.333333333333336</v>
      </c>
      <c r="H107" s="109">
        <f t="shared" si="17"/>
        <v>100</v>
      </c>
      <c r="I107" s="108"/>
      <c r="J107" s="182"/>
      <c r="K107" s="182"/>
      <c r="L107" s="109"/>
      <c r="M107" s="108">
        <f t="shared" si="10"/>
        <v>150000</v>
      </c>
      <c r="N107" s="108">
        <f t="shared" si="11"/>
        <v>150000</v>
      </c>
      <c r="O107" s="108">
        <f t="shared" si="12"/>
        <v>83000</v>
      </c>
      <c r="P107" s="109">
        <f t="shared" si="15"/>
        <v>55.333333333333336</v>
      </c>
      <c r="Q107" s="67"/>
      <c r="R107" s="68"/>
      <c r="S107" s="68"/>
      <c r="T107" s="69"/>
      <c r="U107" s="69"/>
      <c r="V107" s="69"/>
      <c r="W107" s="69"/>
      <c r="X107" s="69"/>
      <c r="Y107" s="69"/>
      <c r="Z107" s="69"/>
      <c r="AA107" s="69"/>
    </row>
    <row r="108" spans="1:27" s="70" customFormat="1" ht="248.25" customHeight="1">
      <c r="A108" s="183">
        <v>3221</v>
      </c>
      <c r="B108" s="184" t="s">
        <v>249</v>
      </c>
      <c r="C108" s="182"/>
      <c r="D108" s="181"/>
      <c r="E108" s="182"/>
      <c r="F108" s="182"/>
      <c r="G108" s="109"/>
      <c r="H108" s="109"/>
      <c r="I108" s="182">
        <v>0</v>
      </c>
      <c r="J108" s="182">
        <v>653162.65</v>
      </c>
      <c r="K108" s="182">
        <v>653162.65</v>
      </c>
      <c r="L108" s="109">
        <f t="shared" si="14"/>
        <v>100</v>
      </c>
      <c r="M108" s="108">
        <f t="shared" si="10"/>
        <v>0</v>
      </c>
      <c r="N108" s="108">
        <f t="shared" si="11"/>
        <v>653162.65</v>
      </c>
      <c r="O108" s="108">
        <f t="shared" si="12"/>
        <v>653162.65</v>
      </c>
      <c r="P108" s="109">
        <f t="shared" si="15"/>
        <v>100</v>
      </c>
      <c r="Q108" s="67"/>
      <c r="R108" s="68"/>
      <c r="S108" s="68"/>
      <c r="T108" s="69"/>
      <c r="U108" s="69"/>
      <c r="V108" s="69"/>
      <c r="W108" s="69"/>
      <c r="X108" s="69"/>
      <c r="Y108" s="69"/>
      <c r="Z108" s="69"/>
      <c r="AA108" s="69"/>
    </row>
    <row r="109" spans="1:27" s="70" customFormat="1" ht="245.25" customHeight="1">
      <c r="A109" s="183">
        <v>3222</v>
      </c>
      <c r="B109" s="184" t="s">
        <v>290</v>
      </c>
      <c r="C109" s="182"/>
      <c r="D109" s="181"/>
      <c r="E109" s="182"/>
      <c r="F109" s="182"/>
      <c r="G109" s="109"/>
      <c r="H109" s="109"/>
      <c r="I109" s="182"/>
      <c r="J109" s="182">
        <v>2477402.55</v>
      </c>
      <c r="K109" s="182">
        <v>2477402.55</v>
      </c>
      <c r="L109" s="109">
        <f t="shared" si="14"/>
        <v>100</v>
      </c>
      <c r="M109" s="108">
        <f t="shared" si="10"/>
        <v>0</v>
      </c>
      <c r="N109" s="108">
        <f t="shared" si="11"/>
        <v>2477402.55</v>
      </c>
      <c r="O109" s="108">
        <f t="shared" si="12"/>
        <v>2477402.55</v>
      </c>
      <c r="P109" s="109">
        <f t="shared" si="15"/>
        <v>100</v>
      </c>
      <c r="Q109" s="67"/>
      <c r="R109" s="68"/>
      <c r="S109" s="68"/>
      <c r="T109" s="69"/>
      <c r="U109" s="69"/>
      <c r="V109" s="69"/>
      <c r="W109" s="69"/>
      <c r="X109" s="69"/>
      <c r="Y109" s="69"/>
      <c r="Z109" s="69"/>
      <c r="AA109" s="69"/>
    </row>
    <row r="110" spans="1:27" s="70" customFormat="1" ht="245.25" customHeight="1">
      <c r="A110" s="183">
        <v>3223</v>
      </c>
      <c r="B110" s="184" t="s">
        <v>291</v>
      </c>
      <c r="C110" s="182"/>
      <c r="D110" s="181"/>
      <c r="E110" s="182"/>
      <c r="F110" s="182"/>
      <c r="G110" s="109"/>
      <c r="H110" s="109"/>
      <c r="I110" s="182"/>
      <c r="J110" s="182">
        <v>3218437.6</v>
      </c>
      <c r="K110" s="182">
        <v>1753019.63</v>
      </c>
      <c r="L110" s="109">
        <f t="shared" si="14"/>
        <v>54.46803225266819</v>
      </c>
      <c r="M110" s="108">
        <f t="shared" si="10"/>
        <v>0</v>
      </c>
      <c r="N110" s="108">
        <f t="shared" si="11"/>
        <v>3218437.6</v>
      </c>
      <c r="O110" s="108">
        <f t="shared" si="12"/>
        <v>1753019.63</v>
      </c>
      <c r="P110" s="109">
        <f t="shared" si="15"/>
        <v>54.46803225266819</v>
      </c>
      <c r="Q110" s="67"/>
      <c r="R110" s="68"/>
      <c r="S110" s="68"/>
      <c r="T110" s="69"/>
      <c r="U110" s="69"/>
      <c r="V110" s="69"/>
      <c r="W110" s="69"/>
      <c r="X110" s="69"/>
      <c r="Y110" s="69"/>
      <c r="Z110" s="69"/>
      <c r="AA110" s="69"/>
    </row>
    <row r="111" spans="1:27" s="70" customFormat="1" ht="296.25">
      <c r="A111" s="183">
        <v>3230</v>
      </c>
      <c r="B111" s="184" t="s">
        <v>213</v>
      </c>
      <c r="C111" s="182">
        <v>434800</v>
      </c>
      <c r="D111" s="181">
        <v>434800</v>
      </c>
      <c r="E111" s="182">
        <v>329800</v>
      </c>
      <c r="F111" s="182">
        <v>207919.99</v>
      </c>
      <c r="G111" s="109">
        <f t="shared" si="16"/>
        <v>47.81968491260349</v>
      </c>
      <c r="H111" s="109">
        <f t="shared" si="17"/>
        <v>63.0442662219527</v>
      </c>
      <c r="I111" s="108"/>
      <c r="J111" s="108"/>
      <c r="K111" s="182"/>
      <c r="L111" s="109"/>
      <c r="M111" s="108">
        <f t="shared" si="10"/>
        <v>434800</v>
      </c>
      <c r="N111" s="108">
        <f t="shared" si="11"/>
        <v>434800</v>
      </c>
      <c r="O111" s="108">
        <f t="shared" si="12"/>
        <v>207919.99</v>
      </c>
      <c r="P111" s="109">
        <f t="shared" si="15"/>
        <v>47.81968491260349</v>
      </c>
      <c r="Q111" s="67"/>
      <c r="R111" s="68"/>
      <c r="S111" s="68"/>
      <c r="T111" s="69"/>
      <c r="U111" s="69"/>
      <c r="V111" s="69"/>
      <c r="W111" s="69"/>
      <c r="X111" s="69"/>
      <c r="Y111" s="69"/>
      <c r="Z111" s="69"/>
      <c r="AA111" s="69"/>
    </row>
    <row r="112" spans="1:27" s="70" customFormat="1" ht="94.5" customHeight="1">
      <c r="A112" s="183">
        <v>3242</v>
      </c>
      <c r="B112" s="184" t="s">
        <v>214</v>
      </c>
      <c r="C112" s="182">
        <v>20384500</v>
      </c>
      <c r="D112" s="181">
        <v>2781881</v>
      </c>
      <c r="E112" s="182">
        <v>2285437</v>
      </c>
      <c r="F112" s="182">
        <v>2088186.63</v>
      </c>
      <c r="G112" s="109">
        <f t="shared" si="16"/>
        <v>75.06383738197285</v>
      </c>
      <c r="H112" s="109">
        <f t="shared" si="17"/>
        <v>91.36924929455505</v>
      </c>
      <c r="I112" s="108"/>
      <c r="J112" s="108"/>
      <c r="K112" s="108"/>
      <c r="L112" s="109"/>
      <c r="M112" s="108">
        <f t="shared" si="10"/>
        <v>20384500</v>
      </c>
      <c r="N112" s="108">
        <f t="shared" si="11"/>
        <v>2781881</v>
      </c>
      <c r="O112" s="108">
        <f t="shared" si="12"/>
        <v>2088186.63</v>
      </c>
      <c r="P112" s="109">
        <f t="shared" si="15"/>
        <v>75.06383738197285</v>
      </c>
      <c r="Q112" s="67"/>
      <c r="R112" s="68"/>
      <c r="S112" s="68"/>
      <c r="T112" s="69"/>
      <c r="U112" s="69"/>
      <c r="V112" s="69"/>
      <c r="W112" s="69"/>
      <c r="X112" s="69"/>
      <c r="Y112" s="69"/>
      <c r="Z112" s="69"/>
      <c r="AA112" s="69"/>
    </row>
    <row r="113" spans="1:19" s="66" customFormat="1" ht="57.75">
      <c r="A113" s="185">
        <v>4000</v>
      </c>
      <c r="B113" s="186" t="s">
        <v>25</v>
      </c>
      <c r="C113" s="108">
        <v>13984100</v>
      </c>
      <c r="D113" s="110">
        <v>17061650</v>
      </c>
      <c r="E113" s="108">
        <v>12033420</v>
      </c>
      <c r="F113" s="108">
        <v>11649746.75</v>
      </c>
      <c r="G113" s="109">
        <f t="shared" si="16"/>
        <v>68.28030553903052</v>
      </c>
      <c r="H113" s="109">
        <f t="shared" si="17"/>
        <v>96.81160260341616</v>
      </c>
      <c r="I113" s="108">
        <v>581500</v>
      </c>
      <c r="J113" s="108">
        <v>1168644</v>
      </c>
      <c r="K113" s="108">
        <v>743838.41</v>
      </c>
      <c r="L113" s="109">
        <f t="shared" si="14"/>
        <v>63.64970084987387</v>
      </c>
      <c r="M113" s="108">
        <f t="shared" si="10"/>
        <v>14565600</v>
      </c>
      <c r="N113" s="108">
        <f t="shared" si="11"/>
        <v>18230294</v>
      </c>
      <c r="O113" s="108">
        <f t="shared" si="12"/>
        <v>12393585.16</v>
      </c>
      <c r="P113" s="109">
        <f t="shared" si="15"/>
        <v>67.9834629106914</v>
      </c>
      <c r="Q113" s="64"/>
      <c r="R113" s="65"/>
      <c r="S113" s="65"/>
    </row>
    <row r="114" spans="1:19" s="66" customFormat="1" ht="57.75">
      <c r="A114" s="185">
        <v>5000</v>
      </c>
      <c r="B114" s="186" t="s">
        <v>50</v>
      </c>
      <c r="C114" s="108">
        <v>8985000</v>
      </c>
      <c r="D114" s="110">
        <v>10421019</v>
      </c>
      <c r="E114" s="108">
        <v>8256526.04</v>
      </c>
      <c r="F114" s="108">
        <v>7787243.8</v>
      </c>
      <c r="G114" s="109">
        <f t="shared" si="16"/>
        <v>74.72631803089506</v>
      </c>
      <c r="H114" s="109">
        <f t="shared" si="17"/>
        <v>94.31622648888298</v>
      </c>
      <c r="I114" s="108">
        <v>519800</v>
      </c>
      <c r="J114" s="108">
        <v>1294387</v>
      </c>
      <c r="K114" s="108">
        <v>1007455.34</v>
      </c>
      <c r="L114" s="109">
        <f t="shared" si="14"/>
        <v>77.83262192837228</v>
      </c>
      <c r="M114" s="108">
        <f t="shared" si="10"/>
        <v>9504800</v>
      </c>
      <c r="N114" s="108">
        <f t="shared" si="11"/>
        <v>11715406</v>
      </c>
      <c r="O114" s="108">
        <f t="shared" si="12"/>
        <v>8794699.14</v>
      </c>
      <c r="P114" s="109">
        <f t="shared" si="15"/>
        <v>75.06952076607504</v>
      </c>
      <c r="Q114" s="64"/>
      <c r="R114" s="65"/>
      <c r="S114" s="65"/>
    </row>
    <row r="115" spans="1:45" ht="57.75">
      <c r="A115" s="106" t="s">
        <v>144</v>
      </c>
      <c r="B115" s="111" t="s">
        <v>24</v>
      </c>
      <c r="C115" s="110">
        <f>SUM(C116:C122)</f>
        <v>22057600</v>
      </c>
      <c r="D115" s="110">
        <f>SUM(D116:D122)</f>
        <v>25258546.2</v>
      </c>
      <c r="E115" s="110">
        <f>SUM(E116:E122)</f>
        <v>18725646.2</v>
      </c>
      <c r="F115" s="110">
        <f>SUM(F116:F122)</f>
        <v>18220563.46</v>
      </c>
      <c r="G115" s="109">
        <f t="shared" si="16"/>
        <v>72.13623189445481</v>
      </c>
      <c r="H115" s="109">
        <f t="shared" si="17"/>
        <v>97.30272197495647</v>
      </c>
      <c r="I115" s="110">
        <f>SUM(I116:I122)</f>
        <v>2000940</v>
      </c>
      <c r="J115" s="110">
        <f>SUM(J116:J122)</f>
        <v>31527664.55</v>
      </c>
      <c r="K115" s="110">
        <f>SUM(K116:K122)</f>
        <v>21636655.669999998</v>
      </c>
      <c r="L115" s="109">
        <f t="shared" si="14"/>
        <v>68.62752436256811</v>
      </c>
      <c r="M115" s="108">
        <f t="shared" si="10"/>
        <v>24058540</v>
      </c>
      <c r="N115" s="108">
        <f t="shared" si="11"/>
        <v>56786210.75</v>
      </c>
      <c r="O115" s="108">
        <f t="shared" si="12"/>
        <v>39857219.129999995</v>
      </c>
      <c r="P115" s="109">
        <f t="shared" si="15"/>
        <v>70.18819992316531</v>
      </c>
      <c r="Q115" s="16">
        <f aca="true" t="shared" si="18" ref="Q115:AK115">Q116+Q123+Q117+Q119</f>
        <v>0</v>
      </c>
      <c r="R115" s="16">
        <f t="shared" si="18"/>
        <v>0</v>
      </c>
      <c r="S115" s="16">
        <f t="shared" si="18"/>
        <v>0</v>
      </c>
      <c r="T115" s="16">
        <f t="shared" si="18"/>
        <v>0</v>
      </c>
      <c r="U115" s="16">
        <f t="shared" si="18"/>
        <v>0</v>
      </c>
      <c r="V115" s="16">
        <f t="shared" si="18"/>
        <v>0</v>
      </c>
      <c r="W115" s="16">
        <f t="shared" si="18"/>
        <v>0</v>
      </c>
      <c r="X115" s="16">
        <f t="shared" si="18"/>
        <v>0</v>
      </c>
      <c r="Y115" s="16">
        <f t="shared" si="18"/>
        <v>0</v>
      </c>
      <c r="Z115" s="16">
        <f t="shared" si="18"/>
        <v>0</v>
      </c>
      <c r="AA115" s="16">
        <f t="shared" si="18"/>
        <v>0</v>
      </c>
      <c r="AB115" s="16">
        <f t="shared" si="18"/>
        <v>0</v>
      </c>
      <c r="AC115" s="16">
        <f t="shared" si="18"/>
        <v>0</v>
      </c>
      <c r="AD115" s="16">
        <f t="shared" si="18"/>
        <v>0</v>
      </c>
      <c r="AE115" s="16">
        <f t="shared" si="18"/>
        <v>0</v>
      </c>
      <c r="AF115" s="16">
        <f t="shared" si="18"/>
        <v>0</v>
      </c>
      <c r="AG115" s="16">
        <f t="shared" si="18"/>
        <v>0</v>
      </c>
      <c r="AH115" s="16">
        <f t="shared" si="18"/>
        <v>0</v>
      </c>
      <c r="AI115" s="16">
        <f t="shared" si="18"/>
        <v>0</v>
      </c>
      <c r="AJ115" s="16">
        <f t="shared" si="18"/>
        <v>0</v>
      </c>
      <c r="AK115" s="16">
        <f t="shared" si="18"/>
        <v>0</v>
      </c>
      <c r="AL115" s="18"/>
      <c r="AM115" s="18"/>
      <c r="AN115" s="18"/>
      <c r="AO115" s="18"/>
      <c r="AP115" s="18"/>
      <c r="AQ115" s="18"/>
      <c r="AR115" s="18"/>
      <c r="AS115" s="18"/>
    </row>
    <row r="116" spans="1:19" s="69" customFormat="1" ht="59.25">
      <c r="A116" s="187" t="s">
        <v>174</v>
      </c>
      <c r="B116" s="188" t="s">
        <v>215</v>
      </c>
      <c r="C116" s="181">
        <v>0</v>
      </c>
      <c r="D116" s="110">
        <v>266719</v>
      </c>
      <c r="E116" s="182">
        <v>266719</v>
      </c>
      <c r="F116" s="182">
        <v>259220.07</v>
      </c>
      <c r="G116" s="109">
        <f t="shared" si="16"/>
        <v>97.1884530160956</v>
      </c>
      <c r="H116" s="109">
        <f t="shared" si="17"/>
        <v>97.1884530160956</v>
      </c>
      <c r="I116" s="182">
        <v>500000</v>
      </c>
      <c r="J116" s="182">
        <v>3287772.17</v>
      </c>
      <c r="K116" s="182">
        <v>1995373.16</v>
      </c>
      <c r="L116" s="109">
        <f t="shared" si="14"/>
        <v>60.690736974028226</v>
      </c>
      <c r="M116" s="108">
        <f t="shared" si="10"/>
        <v>500000</v>
      </c>
      <c r="N116" s="108">
        <f t="shared" si="11"/>
        <v>3554491.17</v>
      </c>
      <c r="O116" s="108">
        <f t="shared" si="12"/>
        <v>2254593.23</v>
      </c>
      <c r="P116" s="109">
        <f t="shared" si="15"/>
        <v>63.42942272662897</v>
      </c>
      <c r="Q116" s="67"/>
      <c r="R116" s="68"/>
      <c r="S116" s="68"/>
    </row>
    <row r="117" spans="1:19" s="69" customFormat="1" ht="59.25">
      <c r="A117" s="187" t="s">
        <v>175</v>
      </c>
      <c r="B117" s="189" t="s">
        <v>217</v>
      </c>
      <c r="C117" s="108"/>
      <c r="D117" s="110"/>
      <c r="E117" s="108"/>
      <c r="F117" s="110"/>
      <c r="G117" s="109"/>
      <c r="H117" s="109"/>
      <c r="I117" s="182">
        <v>500000</v>
      </c>
      <c r="J117" s="182">
        <v>580000</v>
      </c>
      <c r="K117" s="182">
        <v>449018.9</v>
      </c>
      <c r="L117" s="109">
        <f t="shared" si="14"/>
        <v>77.41705172413793</v>
      </c>
      <c r="M117" s="108">
        <f t="shared" si="10"/>
        <v>500000</v>
      </c>
      <c r="N117" s="108">
        <f t="shared" si="11"/>
        <v>580000</v>
      </c>
      <c r="O117" s="108">
        <f t="shared" si="12"/>
        <v>449018.9</v>
      </c>
      <c r="P117" s="109">
        <f t="shared" si="15"/>
        <v>77.41705172413793</v>
      </c>
      <c r="Q117" s="67"/>
      <c r="R117" s="68"/>
      <c r="S117" s="68"/>
    </row>
    <row r="118" spans="1:19" s="69" customFormat="1" ht="111.75" customHeight="1">
      <c r="A118" s="187" t="s">
        <v>246</v>
      </c>
      <c r="B118" s="189" t="s">
        <v>247</v>
      </c>
      <c r="C118" s="182">
        <v>0</v>
      </c>
      <c r="D118" s="181">
        <v>1677600</v>
      </c>
      <c r="E118" s="182">
        <v>1677600</v>
      </c>
      <c r="F118" s="181">
        <v>1677596.26</v>
      </c>
      <c r="G118" s="109">
        <f t="shared" si="16"/>
        <v>99.9997770624702</v>
      </c>
      <c r="H118" s="109">
        <f t="shared" si="17"/>
        <v>99.9997770624702</v>
      </c>
      <c r="I118" s="182"/>
      <c r="J118" s="182"/>
      <c r="K118" s="182"/>
      <c r="L118" s="109"/>
      <c r="M118" s="108">
        <f t="shared" si="10"/>
        <v>0</v>
      </c>
      <c r="N118" s="108">
        <f t="shared" si="11"/>
        <v>1677600</v>
      </c>
      <c r="O118" s="108">
        <f t="shared" si="12"/>
        <v>1677596.26</v>
      </c>
      <c r="P118" s="109">
        <f t="shared" si="15"/>
        <v>99.9997770624702</v>
      </c>
      <c r="Q118" s="67"/>
      <c r="R118" s="68"/>
      <c r="S118" s="68"/>
    </row>
    <row r="119" spans="1:19" s="69" customFormat="1" ht="59.25">
      <c r="A119" s="187" t="s">
        <v>176</v>
      </c>
      <c r="B119" s="188" t="s">
        <v>216</v>
      </c>
      <c r="C119" s="182">
        <v>21957600</v>
      </c>
      <c r="D119" s="181">
        <v>22914272.4</v>
      </c>
      <c r="E119" s="182">
        <v>16481372.4</v>
      </c>
      <c r="F119" s="181">
        <v>16199051.33</v>
      </c>
      <c r="G119" s="109">
        <f t="shared" si="16"/>
        <v>70.69415535969627</v>
      </c>
      <c r="H119" s="109">
        <f t="shared" si="17"/>
        <v>98.28702936170534</v>
      </c>
      <c r="I119" s="182">
        <v>500000</v>
      </c>
      <c r="J119" s="182">
        <v>26756217.08</v>
      </c>
      <c r="K119" s="182">
        <v>18288588.31</v>
      </c>
      <c r="L119" s="109">
        <f t="shared" si="14"/>
        <v>68.35266829880273</v>
      </c>
      <c r="M119" s="108">
        <f t="shared" si="10"/>
        <v>22457600</v>
      </c>
      <c r="N119" s="108">
        <f t="shared" si="11"/>
        <v>49670489.48</v>
      </c>
      <c r="O119" s="108">
        <f t="shared" si="12"/>
        <v>34487639.64</v>
      </c>
      <c r="P119" s="109">
        <f t="shared" si="15"/>
        <v>69.43285641243091</v>
      </c>
      <c r="Q119" s="67"/>
      <c r="R119" s="68"/>
      <c r="S119" s="68"/>
    </row>
    <row r="120" spans="1:19" s="70" customFormat="1" ht="118.5">
      <c r="A120" s="187" t="s">
        <v>178</v>
      </c>
      <c r="B120" s="190" t="s">
        <v>218</v>
      </c>
      <c r="C120" s="182"/>
      <c r="D120" s="110"/>
      <c r="E120" s="182"/>
      <c r="F120" s="181"/>
      <c r="G120" s="109"/>
      <c r="H120" s="109"/>
      <c r="I120" s="182">
        <v>500940</v>
      </c>
      <c r="J120" s="182">
        <v>0</v>
      </c>
      <c r="K120" s="182">
        <v>0</v>
      </c>
      <c r="L120" s="109"/>
      <c r="M120" s="108">
        <f t="shared" si="10"/>
        <v>500940</v>
      </c>
      <c r="N120" s="108">
        <f t="shared" si="11"/>
        <v>0</v>
      </c>
      <c r="O120" s="108">
        <f t="shared" si="12"/>
        <v>0</v>
      </c>
      <c r="P120" s="109"/>
      <c r="Q120" s="74"/>
      <c r="R120" s="75"/>
      <c r="S120" s="75"/>
    </row>
    <row r="121" spans="1:19" s="70" customFormat="1" ht="189" customHeight="1">
      <c r="A121" s="187" t="s">
        <v>177</v>
      </c>
      <c r="B121" s="190" t="s">
        <v>219</v>
      </c>
      <c r="C121" s="182"/>
      <c r="D121" s="110"/>
      <c r="E121" s="182"/>
      <c r="F121" s="181"/>
      <c r="G121" s="109"/>
      <c r="H121" s="109"/>
      <c r="I121" s="182">
        <v>0</v>
      </c>
      <c r="J121" s="182">
        <v>903675.3</v>
      </c>
      <c r="K121" s="182">
        <v>903675.3</v>
      </c>
      <c r="L121" s="109">
        <f t="shared" si="14"/>
        <v>100</v>
      </c>
      <c r="M121" s="108">
        <f t="shared" si="10"/>
        <v>0</v>
      </c>
      <c r="N121" s="108">
        <f t="shared" si="11"/>
        <v>903675.3</v>
      </c>
      <c r="O121" s="108">
        <f t="shared" si="12"/>
        <v>903675.3</v>
      </c>
      <c r="P121" s="109">
        <f t="shared" si="15"/>
        <v>100</v>
      </c>
      <c r="Q121" s="74"/>
      <c r="R121" s="75"/>
      <c r="S121" s="75"/>
    </row>
    <row r="122" spans="1:19" s="78" customFormat="1" ht="97.5" customHeight="1">
      <c r="A122" s="187" t="s">
        <v>179</v>
      </c>
      <c r="B122" s="191" t="s">
        <v>220</v>
      </c>
      <c r="C122" s="182">
        <v>100000</v>
      </c>
      <c r="D122" s="181">
        <v>399954.8</v>
      </c>
      <c r="E122" s="182">
        <v>299954.8</v>
      </c>
      <c r="F122" s="181">
        <v>84695.8</v>
      </c>
      <c r="G122" s="109">
        <f t="shared" si="16"/>
        <v>21.176342926750724</v>
      </c>
      <c r="H122" s="109">
        <f t="shared" si="17"/>
        <v>28.236187585596234</v>
      </c>
      <c r="I122" s="108"/>
      <c r="J122" s="108"/>
      <c r="K122" s="108"/>
      <c r="L122" s="109"/>
      <c r="M122" s="108">
        <f t="shared" si="10"/>
        <v>100000</v>
      </c>
      <c r="N122" s="108">
        <f t="shared" si="11"/>
        <v>399954.8</v>
      </c>
      <c r="O122" s="108">
        <f t="shared" si="12"/>
        <v>84695.8</v>
      </c>
      <c r="P122" s="109">
        <f t="shared" si="15"/>
        <v>21.176342926750724</v>
      </c>
      <c r="Q122" s="76"/>
      <c r="R122" s="77"/>
      <c r="S122" s="77"/>
    </row>
    <row r="123" spans="1:19" s="84" customFormat="1" ht="57.75">
      <c r="A123" s="192" t="s">
        <v>180</v>
      </c>
      <c r="B123" s="193" t="s">
        <v>181</v>
      </c>
      <c r="C123" s="108">
        <f>SUM(C124:C143)</f>
        <v>2068300</v>
      </c>
      <c r="D123" s="108">
        <f>SUM(D124:D143)</f>
        <v>2223300</v>
      </c>
      <c r="E123" s="108">
        <f>SUM(E124:E143)</f>
        <v>1884300</v>
      </c>
      <c r="F123" s="108">
        <f>SUM(F124:F143)</f>
        <v>1695240.4000000001</v>
      </c>
      <c r="G123" s="109">
        <f t="shared" si="16"/>
        <v>76.24883731390277</v>
      </c>
      <c r="H123" s="109">
        <f t="shared" si="17"/>
        <v>89.96658706150826</v>
      </c>
      <c r="I123" s="108">
        <f>SUM(I124:I143)</f>
        <v>14416160</v>
      </c>
      <c r="J123" s="108">
        <f>SUM(J124:J143)</f>
        <v>25699296.509999998</v>
      </c>
      <c r="K123" s="108">
        <f>SUM(K124:K143)</f>
        <v>11920265.99</v>
      </c>
      <c r="L123" s="109">
        <f t="shared" si="14"/>
        <v>46.38362760382036</v>
      </c>
      <c r="M123" s="108">
        <f t="shared" si="10"/>
        <v>16484460</v>
      </c>
      <c r="N123" s="108">
        <f t="shared" si="11"/>
        <v>27922596.509999998</v>
      </c>
      <c r="O123" s="108">
        <f t="shared" si="12"/>
        <v>13615506.39</v>
      </c>
      <c r="P123" s="109">
        <f t="shared" si="15"/>
        <v>48.76160562333034</v>
      </c>
      <c r="Q123" s="82"/>
      <c r="R123" s="83"/>
      <c r="S123" s="83"/>
    </row>
    <row r="124" spans="1:19" s="81" customFormat="1" ht="72" customHeight="1">
      <c r="A124" s="194" t="s">
        <v>182</v>
      </c>
      <c r="B124" s="195" t="s">
        <v>183</v>
      </c>
      <c r="C124" s="182">
        <v>20000</v>
      </c>
      <c r="D124" s="181">
        <v>70000</v>
      </c>
      <c r="E124" s="182">
        <v>70000</v>
      </c>
      <c r="F124" s="182">
        <v>48832.94</v>
      </c>
      <c r="G124" s="109">
        <f t="shared" si="16"/>
        <v>69.76134285714286</v>
      </c>
      <c r="H124" s="109">
        <f t="shared" si="17"/>
        <v>69.76134285714286</v>
      </c>
      <c r="I124" s="182">
        <v>0</v>
      </c>
      <c r="J124" s="182">
        <v>99000</v>
      </c>
      <c r="K124" s="182">
        <v>72570</v>
      </c>
      <c r="L124" s="109">
        <f t="shared" si="14"/>
        <v>73.3030303030303</v>
      </c>
      <c r="M124" s="108">
        <f t="shared" si="10"/>
        <v>20000</v>
      </c>
      <c r="N124" s="108">
        <f t="shared" si="11"/>
        <v>169000</v>
      </c>
      <c r="O124" s="108">
        <f t="shared" si="12"/>
        <v>121402.94</v>
      </c>
      <c r="P124" s="109">
        <f t="shared" si="15"/>
        <v>71.83605917159764</v>
      </c>
      <c r="Q124" s="79"/>
      <c r="R124" s="80"/>
      <c r="S124" s="80"/>
    </row>
    <row r="125" spans="1:19" s="81" customFormat="1" ht="90" customHeight="1">
      <c r="A125" s="194">
        <v>7310</v>
      </c>
      <c r="B125" s="196" t="s">
        <v>221</v>
      </c>
      <c r="C125" s="182"/>
      <c r="D125" s="110"/>
      <c r="E125" s="182"/>
      <c r="F125" s="182"/>
      <c r="G125" s="109"/>
      <c r="H125" s="109"/>
      <c r="I125" s="182">
        <v>0</v>
      </c>
      <c r="J125" s="182">
        <v>1755000</v>
      </c>
      <c r="K125" s="182">
        <v>505921</v>
      </c>
      <c r="L125" s="109">
        <f t="shared" si="14"/>
        <v>28.827407407407406</v>
      </c>
      <c r="M125" s="108">
        <f t="shared" si="10"/>
        <v>0</v>
      </c>
      <c r="N125" s="108">
        <f t="shared" si="11"/>
        <v>1755000</v>
      </c>
      <c r="O125" s="108">
        <f t="shared" si="12"/>
        <v>505921</v>
      </c>
      <c r="P125" s="109">
        <f t="shared" si="15"/>
        <v>28.827407407407406</v>
      </c>
      <c r="Q125" s="79"/>
      <c r="R125" s="80"/>
      <c r="S125" s="80"/>
    </row>
    <row r="126" spans="1:19" s="81" customFormat="1" ht="66" customHeight="1">
      <c r="A126" s="194">
        <v>7321</v>
      </c>
      <c r="B126" s="196" t="s">
        <v>222</v>
      </c>
      <c r="C126" s="182"/>
      <c r="D126" s="110"/>
      <c r="E126" s="182"/>
      <c r="F126" s="182"/>
      <c r="G126" s="109"/>
      <c r="H126" s="109"/>
      <c r="I126" s="182">
        <v>4128160</v>
      </c>
      <c r="J126" s="182">
        <v>3562686</v>
      </c>
      <c r="K126" s="182">
        <v>1581805.89</v>
      </c>
      <c r="L126" s="109">
        <f t="shared" si="14"/>
        <v>44.39925073385642</v>
      </c>
      <c r="M126" s="108">
        <f t="shared" si="10"/>
        <v>4128160</v>
      </c>
      <c r="N126" s="108">
        <f t="shared" si="11"/>
        <v>3562686</v>
      </c>
      <c r="O126" s="108">
        <f t="shared" si="12"/>
        <v>1581805.89</v>
      </c>
      <c r="P126" s="109">
        <f t="shared" si="15"/>
        <v>44.39925073385642</v>
      </c>
      <c r="Q126" s="79"/>
      <c r="R126" s="80"/>
      <c r="S126" s="80"/>
    </row>
    <row r="127" spans="1:19" s="81" customFormat="1" ht="72" customHeight="1">
      <c r="A127" s="194">
        <v>7322</v>
      </c>
      <c r="B127" s="196" t="s">
        <v>223</v>
      </c>
      <c r="C127" s="182"/>
      <c r="D127" s="110"/>
      <c r="E127" s="182"/>
      <c r="F127" s="182"/>
      <c r="G127" s="109"/>
      <c r="H127" s="109"/>
      <c r="I127" s="182">
        <v>1200000</v>
      </c>
      <c r="J127" s="182">
        <v>1856210</v>
      </c>
      <c r="K127" s="182">
        <v>426198.1</v>
      </c>
      <c r="L127" s="109">
        <f t="shared" si="14"/>
        <v>22.960661778570312</v>
      </c>
      <c r="M127" s="108">
        <f t="shared" si="10"/>
        <v>1200000</v>
      </c>
      <c r="N127" s="108">
        <f t="shared" si="11"/>
        <v>1856210</v>
      </c>
      <c r="O127" s="108">
        <f t="shared" si="12"/>
        <v>426198.1</v>
      </c>
      <c r="P127" s="109">
        <f t="shared" si="15"/>
        <v>22.960661778570312</v>
      </c>
      <c r="Q127" s="79"/>
      <c r="R127" s="80"/>
      <c r="S127" s="80"/>
    </row>
    <row r="128" spans="1:19" s="81" customFormat="1" ht="66" customHeight="1">
      <c r="A128" s="194">
        <v>7323</v>
      </c>
      <c r="B128" s="196" t="s">
        <v>224</v>
      </c>
      <c r="C128" s="182"/>
      <c r="D128" s="110"/>
      <c r="E128" s="182"/>
      <c r="F128" s="182"/>
      <c r="G128" s="109"/>
      <c r="H128" s="109"/>
      <c r="I128" s="182">
        <v>195000</v>
      </c>
      <c r="J128" s="182">
        <v>0</v>
      </c>
      <c r="K128" s="182">
        <v>0</v>
      </c>
      <c r="L128" s="109"/>
      <c r="M128" s="108">
        <f t="shared" si="10"/>
        <v>195000</v>
      </c>
      <c r="N128" s="108">
        <f t="shared" si="11"/>
        <v>0</v>
      </c>
      <c r="O128" s="108">
        <f t="shared" si="12"/>
        <v>0</v>
      </c>
      <c r="P128" s="109"/>
      <c r="Q128" s="79"/>
      <c r="R128" s="80"/>
      <c r="S128" s="80"/>
    </row>
    <row r="129" spans="1:19" s="81" customFormat="1" ht="72" customHeight="1">
      <c r="A129" s="194">
        <v>7324</v>
      </c>
      <c r="B129" s="196" t="s">
        <v>225</v>
      </c>
      <c r="C129" s="182"/>
      <c r="D129" s="110"/>
      <c r="E129" s="182"/>
      <c r="F129" s="182"/>
      <c r="G129" s="109"/>
      <c r="H129" s="109"/>
      <c r="I129" s="182">
        <v>1570000</v>
      </c>
      <c r="J129" s="182">
        <v>533180</v>
      </c>
      <c r="K129" s="182">
        <v>533180</v>
      </c>
      <c r="L129" s="109">
        <f t="shared" si="14"/>
        <v>100</v>
      </c>
      <c r="M129" s="108">
        <f t="shared" si="10"/>
        <v>1570000</v>
      </c>
      <c r="N129" s="108">
        <f t="shared" si="11"/>
        <v>533180</v>
      </c>
      <c r="O129" s="108">
        <f t="shared" si="12"/>
        <v>533180</v>
      </c>
      <c r="P129" s="109">
        <f t="shared" si="15"/>
        <v>100</v>
      </c>
      <c r="Q129" s="79"/>
      <c r="R129" s="80"/>
      <c r="S129" s="80"/>
    </row>
    <row r="130" spans="1:19" s="81" customFormat="1" ht="72" customHeight="1">
      <c r="A130" s="194">
        <v>7325</v>
      </c>
      <c r="B130" s="196" t="s">
        <v>250</v>
      </c>
      <c r="C130" s="182"/>
      <c r="D130" s="110"/>
      <c r="E130" s="182"/>
      <c r="F130" s="182"/>
      <c r="G130" s="109"/>
      <c r="H130" s="109"/>
      <c r="I130" s="182">
        <v>0</v>
      </c>
      <c r="J130" s="182">
        <v>130000</v>
      </c>
      <c r="K130" s="182">
        <v>87267.6</v>
      </c>
      <c r="L130" s="109">
        <f t="shared" si="14"/>
        <v>67.12892307692309</v>
      </c>
      <c r="M130" s="108">
        <f t="shared" si="10"/>
        <v>0</v>
      </c>
      <c r="N130" s="108">
        <f t="shared" si="11"/>
        <v>130000</v>
      </c>
      <c r="O130" s="108">
        <f t="shared" si="12"/>
        <v>87267.6</v>
      </c>
      <c r="P130" s="109">
        <f t="shared" si="15"/>
        <v>67.12892307692309</v>
      </c>
      <c r="Q130" s="79"/>
      <c r="R130" s="80"/>
      <c r="S130" s="80"/>
    </row>
    <row r="131" spans="1:19" s="81" customFormat="1" ht="120" customHeight="1">
      <c r="A131" s="194">
        <v>7330</v>
      </c>
      <c r="B131" s="196" t="s">
        <v>226</v>
      </c>
      <c r="C131" s="182"/>
      <c r="D131" s="110"/>
      <c r="E131" s="182"/>
      <c r="F131" s="182"/>
      <c r="G131" s="109"/>
      <c r="H131" s="109"/>
      <c r="I131" s="182">
        <v>7323000</v>
      </c>
      <c r="J131" s="182">
        <v>4621836.54</v>
      </c>
      <c r="K131" s="182">
        <v>2991956.14</v>
      </c>
      <c r="L131" s="109">
        <f t="shared" si="14"/>
        <v>64.73522189947462</v>
      </c>
      <c r="M131" s="108">
        <f t="shared" si="10"/>
        <v>7323000</v>
      </c>
      <c r="N131" s="108">
        <f t="shared" si="11"/>
        <v>4621836.54</v>
      </c>
      <c r="O131" s="108">
        <f t="shared" si="12"/>
        <v>2991956.14</v>
      </c>
      <c r="P131" s="109">
        <f t="shared" si="15"/>
        <v>64.73522189947462</v>
      </c>
      <c r="Q131" s="79"/>
      <c r="R131" s="80"/>
      <c r="S131" s="80"/>
    </row>
    <row r="132" spans="1:19" s="81" customFormat="1" ht="96" customHeight="1">
      <c r="A132" s="194">
        <v>7340</v>
      </c>
      <c r="B132" s="196" t="s">
        <v>227</v>
      </c>
      <c r="C132" s="182"/>
      <c r="D132" s="110"/>
      <c r="E132" s="182"/>
      <c r="F132" s="182"/>
      <c r="G132" s="109"/>
      <c r="H132" s="109"/>
      <c r="I132" s="182">
        <v>0</v>
      </c>
      <c r="J132" s="182">
        <v>173406</v>
      </c>
      <c r="K132" s="182">
        <v>83885.08</v>
      </c>
      <c r="L132" s="109">
        <f t="shared" si="14"/>
        <v>48.37495819060471</v>
      </c>
      <c r="M132" s="108">
        <f t="shared" si="10"/>
        <v>0</v>
      </c>
      <c r="N132" s="108">
        <f t="shared" si="11"/>
        <v>173406</v>
      </c>
      <c r="O132" s="108">
        <f t="shared" si="12"/>
        <v>83885.08</v>
      </c>
      <c r="P132" s="109">
        <f t="shared" si="15"/>
        <v>48.37495819060471</v>
      </c>
      <c r="Q132" s="79"/>
      <c r="R132" s="80"/>
      <c r="S132" s="80"/>
    </row>
    <row r="133" spans="1:19" s="81" customFormat="1" ht="96" customHeight="1">
      <c r="A133" s="194">
        <v>7350</v>
      </c>
      <c r="B133" s="196" t="s">
        <v>287</v>
      </c>
      <c r="C133" s="182"/>
      <c r="D133" s="110"/>
      <c r="E133" s="182"/>
      <c r="F133" s="182"/>
      <c r="G133" s="109"/>
      <c r="H133" s="109"/>
      <c r="I133" s="182"/>
      <c r="J133" s="182">
        <v>99000</v>
      </c>
      <c r="K133" s="182"/>
      <c r="L133" s="109">
        <f t="shared" si="14"/>
        <v>0</v>
      </c>
      <c r="M133" s="108">
        <f t="shared" si="10"/>
        <v>0</v>
      </c>
      <c r="N133" s="108">
        <f t="shared" si="11"/>
        <v>99000</v>
      </c>
      <c r="O133" s="108">
        <f t="shared" si="12"/>
        <v>0</v>
      </c>
      <c r="P133" s="109">
        <f t="shared" si="15"/>
        <v>0</v>
      </c>
      <c r="Q133" s="79"/>
      <c r="R133" s="80"/>
      <c r="S133" s="80"/>
    </row>
    <row r="134" spans="1:19" s="81" customFormat="1" ht="126" customHeight="1">
      <c r="A134" s="194">
        <v>7361</v>
      </c>
      <c r="B134" s="197" t="s">
        <v>228</v>
      </c>
      <c r="C134" s="182"/>
      <c r="D134" s="110"/>
      <c r="E134" s="182"/>
      <c r="F134" s="182"/>
      <c r="G134" s="109"/>
      <c r="H134" s="109"/>
      <c r="I134" s="182">
        <v>0</v>
      </c>
      <c r="J134" s="182">
        <v>2911904</v>
      </c>
      <c r="K134" s="182">
        <v>1745433.73</v>
      </c>
      <c r="L134" s="109">
        <f t="shared" si="14"/>
        <v>59.941321211138835</v>
      </c>
      <c r="M134" s="108">
        <f t="shared" si="10"/>
        <v>0</v>
      </c>
      <c r="N134" s="108">
        <f t="shared" si="11"/>
        <v>2911904</v>
      </c>
      <c r="O134" s="108">
        <f t="shared" si="12"/>
        <v>1745433.73</v>
      </c>
      <c r="P134" s="109">
        <f t="shared" si="15"/>
        <v>59.941321211138835</v>
      </c>
      <c r="Q134" s="79"/>
      <c r="R134" s="80"/>
      <c r="S134" s="80"/>
    </row>
    <row r="135" spans="1:19" s="81" customFormat="1" ht="126" customHeight="1">
      <c r="A135" s="194">
        <v>7363</v>
      </c>
      <c r="B135" s="197" t="s">
        <v>288</v>
      </c>
      <c r="C135" s="182"/>
      <c r="D135" s="110"/>
      <c r="E135" s="182"/>
      <c r="F135" s="182"/>
      <c r="G135" s="109"/>
      <c r="H135" s="109"/>
      <c r="I135" s="182"/>
      <c r="J135" s="182">
        <v>1489275.97</v>
      </c>
      <c r="K135" s="182">
        <v>129780</v>
      </c>
      <c r="L135" s="109">
        <f t="shared" si="14"/>
        <v>8.71430162134423</v>
      </c>
      <c r="M135" s="108">
        <f t="shared" si="10"/>
        <v>0</v>
      </c>
      <c r="N135" s="108">
        <f t="shared" si="11"/>
        <v>1489275.97</v>
      </c>
      <c r="O135" s="108">
        <f t="shared" si="12"/>
        <v>129780</v>
      </c>
      <c r="P135" s="109">
        <f t="shared" si="15"/>
        <v>8.71430162134423</v>
      </c>
      <c r="Q135" s="79"/>
      <c r="R135" s="80"/>
      <c r="S135" s="80"/>
    </row>
    <row r="136" spans="1:19" s="81" customFormat="1" ht="126" customHeight="1">
      <c r="A136" s="194">
        <v>7368</v>
      </c>
      <c r="B136" s="197" t="s">
        <v>251</v>
      </c>
      <c r="C136" s="182"/>
      <c r="D136" s="110"/>
      <c r="E136" s="182"/>
      <c r="F136" s="182"/>
      <c r="G136" s="109"/>
      <c r="H136" s="109"/>
      <c r="I136" s="182">
        <v>0</v>
      </c>
      <c r="J136" s="182">
        <v>5279798</v>
      </c>
      <c r="K136" s="182">
        <v>574268.45</v>
      </c>
      <c r="L136" s="109">
        <f t="shared" si="14"/>
        <v>10.876712518168308</v>
      </c>
      <c r="M136" s="108">
        <f t="shared" si="10"/>
        <v>0</v>
      </c>
      <c r="N136" s="108">
        <f t="shared" si="11"/>
        <v>5279798</v>
      </c>
      <c r="O136" s="108">
        <f t="shared" si="12"/>
        <v>574268.45</v>
      </c>
      <c r="P136" s="109">
        <f t="shared" si="15"/>
        <v>10.876712518168308</v>
      </c>
      <c r="Q136" s="79"/>
      <c r="R136" s="80"/>
      <c r="S136" s="80"/>
    </row>
    <row r="137" spans="1:19" s="81" customFormat="1" ht="108" customHeight="1">
      <c r="A137" s="194">
        <v>7370</v>
      </c>
      <c r="B137" s="198" t="s">
        <v>184</v>
      </c>
      <c r="C137" s="182">
        <v>830000</v>
      </c>
      <c r="D137" s="181">
        <v>850000</v>
      </c>
      <c r="E137" s="182">
        <v>645000</v>
      </c>
      <c r="F137" s="182">
        <v>617649.93</v>
      </c>
      <c r="G137" s="109">
        <f t="shared" si="16"/>
        <v>72.66469764705883</v>
      </c>
      <c r="H137" s="109">
        <f t="shared" si="17"/>
        <v>95.75967906976744</v>
      </c>
      <c r="I137" s="182"/>
      <c r="J137" s="182"/>
      <c r="K137" s="182"/>
      <c r="L137" s="109"/>
      <c r="M137" s="108">
        <f t="shared" si="10"/>
        <v>830000</v>
      </c>
      <c r="N137" s="108">
        <f t="shared" si="11"/>
        <v>850000</v>
      </c>
      <c r="O137" s="108">
        <f t="shared" si="12"/>
        <v>617649.93</v>
      </c>
      <c r="P137" s="109">
        <f t="shared" si="15"/>
        <v>72.66469764705883</v>
      </c>
      <c r="Q137" s="79"/>
      <c r="R137" s="80"/>
      <c r="S137" s="80"/>
    </row>
    <row r="138" spans="1:19" s="81" customFormat="1" ht="108" customHeight="1">
      <c r="A138" s="194">
        <v>7463</v>
      </c>
      <c r="B138" s="198" t="s">
        <v>289</v>
      </c>
      <c r="C138" s="182"/>
      <c r="D138" s="181"/>
      <c r="E138" s="182"/>
      <c r="F138" s="182"/>
      <c r="G138" s="109"/>
      <c r="H138" s="109"/>
      <c r="I138" s="182"/>
      <c r="J138" s="182">
        <v>2000000</v>
      </c>
      <c r="K138" s="182">
        <v>2000000</v>
      </c>
      <c r="L138" s="109">
        <f t="shared" si="14"/>
        <v>100</v>
      </c>
      <c r="M138" s="108">
        <f t="shared" si="10"/>
        <v>0</v>
      </c>
      <c r="N138" s="108">
        <f t="shared" si="11"/>
        <v>2000000</v>
      </c>
      <c r="O138" s="108">
        <f t="shared" si="12"/>
        <v>2000000</v>
      </c>
      <c r="P138" s="109">
        <f t="shared" si="15"/>
        <v>100</v>
      </c>
      <c r="Q138" s="79"/>
      <c r="R138" s="80"/>
      <c r="S138" s="80"/>
    </row>
    <row r="139" spans="1:19" s="81" customFormat="1" ht="75" customHeight="1">
      <c r="A139" s="194">
        <v>7622</v>
      </c>
      <c r="B139" s="198" t="s">
        <v>185</v>
      </c>
      <c r="C139" s="182">
        <v>700000</v>
      </c>
      <c r="D139" s="181">
        <v>765000</v>
      </c>
      <c r="E139" s="182">
        <v>659000</v>
      </c>
      <c r="F139" s="182">
        <v>625858.43</v>
      </c>
      <c r="G139" s="109">
        <f t="shared" si="16"/>
        <v>81.81155947712419</v>
      </c>
      <c r="H139" s="109">
        <f t="shared" si="17"/>
        <v>94.9709301972686</v>
      </c>
      <c r="I139" s="182"/>
      <c r="J139" s="182"/>
      <c r="K139" s="182"/>
      <c r="L139" s="109"/>
      <c r="M139" s="108">
        <f t="shared" si="10"/>
        <v>700000</v>
      </c>
      <c r="N139" s="108">
        <f t="shared" si="11"/>
        <v>765000</v>
      </c>
      <c r="O139" s="108">
        <f t="shared" si="12"/>
        <v>625858.43</v>
      </c>
      <c r="P139" s="109">
        <f t="shared" si="15"/>
        <v>81.81155947712419</v>
      </c>
      <c r="Q139" s="79"/>
      <c r="R139" s="80"/>
      <c r="S139" s="80"/>
    </row>
    <row r="140" spans="1:19" s="81" customFormat="1" ht="66" customHeight="1">
      <c r="A140" s="187" t="s">
        <v>186</v>
      </c>
      <c r="B140" s="198" t="s">
        <v>187</v>
      </c>
      <c r="C140" s="182">
        <v>300000</v>
      </c>
      <c r="D140" s="181">
        <v>300000</v>
      </c>
      <c r="E140" s="182">
        <v>282000</v>
      </c>
      <c r="F140" s="182">
        <v>260314.2</v>
      </c>
      <c r="G140" s="109">
        <f t="shared" si="16"/>
        <v>86.7714</v>
      </c>
      <c r="H140" s="109">
        <f t="shared" si="17"/>
        <v>92.31</v>
      </c>
      <c r="I140" s="182"/>
      <c r="J140" s="182"/>
      <c r="K140" s="182"/>
      <c r="L140" s="109"/>
      <c r="M140" s="108">
        <f t="shared" si="10"/>
        <v>300000</v>
      </c>
      <c r="N140" s="108">
        <f t="shared" si="11"/>
        <v>300000</v>
      </c>
      <c r="O140" s="108">
        <f t="shared" si="12"/>
        <v>260314.2</v>
      </c>
      <c r="P140" s="109">
        <f t="shared" si="15"/>
        <v>86.7714</v>
      </c>
      <c r="Q140" s="79"/>
      <c r="R140" s="80"/>
      <c r="S140" s="80"/>
    </row>
    <row r="141" spans="1:19" s="81" customFormat="1" ht="54" customHeight="1">
      <c r="A141" s="187" t="s">
        <v>192</v>
      </c>
      <c r="B141" s="199" t="s">
        <v>229</v>
      </c>
      <c r="C141" s="182"/>
      <c r="D141" s="181"/>
      <c r="E141" s="182"/>
      <c r="F141" s="182"/>
      <c r="G141" s="109"/>
      <c r="H141" s="109"/>
      <c r="I141" s="182">
        <v>0</v>
      </c>
      <c r="J141" s="182">
        <v>1188000</v>
      </c>
      <c r="K141" s="182">
        <v>1188000</v>
      </c>
      <c r="L141" s="109">
        <f aca="true" t="shared" si="19" ref="L141:L162">K141/J141*100</f>
        <v>100</v>
      </c>
      <c r="M141" s="108">
        <f aca="true" t="shared" si="20" ref="M141:M162">C141+I141</f>
        <v>0</v>
      </c>
      <c r="N141" s="108">
        <f aca="true" t="shared" si="21" ref="N141:N162">D141+J141</f>
        <v>1188000</v>
      </c>
      <c r="O141" s="108">
        <f aca="true" t="shared" si="22" ref="O141:O162">F141+K141</f>
        <v>1188000</v>
      </c>
      <c r="P141" s="109">
        <f aca="true" t="shared" si="23" ref="P141:P162">O141/N141*100</f>
        <v>100</v>
      </c>
      <c r="Q141" s="79"/>
      <c r="R141" s="80"/>
      <c r="S141" s="80"/>
    </row>
    <row r="142" spans="1:19" s="81" customFormat="1" ht="78" customHeight="1">
      <c r="A142" s="187" t="s">
        <v>188</v>
      </c>
      <c r="B142" s="200" t="s">
        <v>189</v>
      </c>
      <c r="C142" s="182">
        <v>38300</v>
      </c>
      <c r="D142" s="181">
        <v>38300</v>
      </c>
      <c r="E142" s="182">
        <v>38300</v>
      </c>
      <c r="F142" s="182">
        <v>38187.5</v>
      </c>
      <c r="G142" s="109">
        <f t="shared" si="16"/>
        <v>99.70626631853786</v>
      </c>
      <c r="H142" s="109">
        <f t="shared" si="17"/>
        <v>99.70626631853786</v>
      </c>
      <c r="I142" s="182"/>
      <c r="J142" s="182"/>
      <c r="K142" s="182"/>
      <c r="L142" s="109"/>
      <c r="M142" s="108">
        <f t="shared" si="20"/>
        <v>38300</v>
      </c>
      <c r="N142" s="108">
        <f t="shared" si="21"/>
        <v>38300</v>
      </c>
      <c r="O142" s="108">
        <f t="shared" si="22"/>
        <v>38187.5</v>
      </c>
      <c r="P142" s="109">
        <f t="shared" si="23"/>
        <v>99.70626631853786</v>
      </c>
      <c r="Q142" s="79"/>
      <c r="R142" s="80"/>
      <c r="S142" s="80"/>
    </row>
    <row r="143" spans="1:19" s="81" customFormat="1" ht="57" customHeight="1">
      <c r="A143" s="187" t="s">
        <v>190</v>
      </c>
      <c r="B143" s="200" t="s">
        <v>191</v>
      </c>
      <c r="C143" s="182">
        <v>180000</v>
      </c>
      <c r="D143" s="181">
        <v>200000</v>
      </c>
      <c r="E143" s="182">
        <v>190000</v>
      </c>
      <c r="F143" s="182">
        <v>104397.4</v>
      </c>
      <c r="G143" s="109">
        <f t="shared" si="16"/>
        <v>52.198699999999995</v>
      </c>
      <c r="H143" s="109">
        <f t="shared" si="17"/>
        <v>54.946</v>
      </c>
      <c r="I143" s="182"/>
      <c r="J143" s="182"/>
      <c r="K143" s="182"/>
      <c r="L143" s="109"/>
      <c r="M143" s="108">
        <f t="shared" si="20"/>
        <v>180000</v>
      </c>
      <c r="N143" s="108">
        <f t="shared" si="21"/>
        <v>200000</v>
      </c>
      <c r="O143" s="108">
        <f t="shared" si="22"/>
        <v>104397.4</v>
      </c>
      <c r="P143" s="109">
        <f t="shared" si="23"/>
        <v>52.198699999999995</v>
      </c>
      <c r="Q143" s="79"/>
      <c r="R143" s="80"/>
      <c r="S143" s="80"/>
    </row>
    <row r="144" spans="1:19" s="87" customFormat="1" ht="93" customHeight="1">
      <c r="A144" s="201" t="s">
        <v>130</v>
      </c>
      <c r="B144" s="202" t="s">
        <v>193</v>
      </c>
      <c r="C144" s="108">
        <f>C145+C146+C147+C148+C149+C152+C150+C151</f>
        <v>2200000</v>
      </c>
      <c r="D144" s="108">
        <f>D145+D146+D147+D148+D149+D152+D150+D151</f>
        <v>3705210</v>
      </c>
      <c r="E144" s="108">
        <f>E145+E146+E147+E148+E149+E152+E150+E151</f>
        <v>3253510</v>
      </c>
      <c r="F144" s="108">
        <f>F145+F146+F147+F148+F149+F152+F150+F151</f>
        <v>3230020.96</v>
      </c>
      <c r="G144" s="109">
        <f t="shared" si="16"/>
        <v>87.17511180203012</v>
      </c>
      <c r="H144" s="109">
        <f t="shared" si="17"/>
        <v>99.27804002446588</v>
      </c>
      <c r="I144" s="108">
        <f>I145+I146+I147+I148+I149+I152+I150+I151</f>
        <v>80000</v>
      </c>
      <c r="J144" s="108">
        <f>J145+J146+J147+J148+J149+J152+J150+J151</f>
        <v>-16920000</v>
      </c>
      <c r="K144" s="108">
        <f>K145+K146+K147+K148+K149+K152+K150+K151</f>
        <v>-38593.07</v>
      </c>
      <c r="L144" s="109">
        <f t="shared" si="19"/>
        <v>0.22809143026004727</v>
      </c>
      <c r="M144" s="108">
        <f t="shared" si="20"/>
        <v>2280000</v>
      </c>
      <c r="N144" s="108">
        <f t="shared" si="21"/>
        <v>-13214790</v>
      </c>
      <c r="O144" s="108">
        <f t="shared" si="22"/>
        <v>3191427.89</v>
      </c>
      <c r="P144" s="109">
        <f t="shared" si="23"/>
        <v>-24.150424562176166</v>
      </c>
      <c r="Q144" s="85"/>
      <c r="R144" s="86"/>
      <c r="S144" s="86"/>
    </row>
    <row r="145" spans="1:19" s="81" customFormat="1" ht="114" customHeight="1">
      <c r="A145" s="203" t="s">
        <v>194</v>
      </c>
      <c r="B145" s="204" t="s">
        <v>195</v>
      </c>
      <c r="C145" s="182">
        <v>200000</v>
      </c>
      <c r="D145" s="181">
        <v>200000</v>
      </c>
      <c r="E145" s="182">
        <v>98300</v>
      </c>
      <c r="F145" s="182">
        <v>98298</v>
      </c>
      <c r="G145" s="109">
        <f t="shared" si="16"/>
        <v>49.149</v>
      </c>
      <c r="H145" s="109">
        <f t="shared" si="17"/>
        <v>99.99796541200406</v>
      </c>
      <c r="I145" s="182"/>
      <c r="J145" s="182"/>
      <c r="K145" s="182"/>
      <c r="L145" s="109"/>
      <c r="M145" s="108">
        <f t="shared" si="20"/>
        <v>200000</v>
      </c>
      <c r="N145" s="108">
        <f t="shared" si="21"/>
        <v>200000</v>
      </c>
      <c r="O145" s="108">
        <f t="shared" si="22"/>
        <v>98298</v>
      </c>
      <c r="P145" s="109">
        <f t="shared" si="23"/>
        <v>49.149</v>
      </c>
      <c r="Q145" s="79"/>
      <c r="R145" s="80"/>
      <c r="S145" s="80"/>
    </row>
    <row r="146" spans="1:19" s="66" customFormat="1" ht="59.25">
      <c r="A146" s="203" t="s">
        <v>196</v>
      </c>
      <c r="B146" s="204" t="s">
        <v>197</v>
      </c>
      <c r="C146" s="181">
        <v>1700000</v>
      </c>
      <c r="D146" s="181">
        <v>1700000</v>
      </c>
      <c r="E146" s="181">
        <v>1350000</v>
      </c>
      <c r="F146" s="181">
        <v>1331722.96</v>
      </c>
      <c r="G146" s="109">
        <f t="shared" si="16"/>
        <v>78.33664470588235</v>
      </c>
      <c r="H146" s="109">
        <f t="shared" si="17"/>
        <v>98.64614518518519</v>
      </c>
      <c r="I146" s="181"/>
      <c r="J146" s="181"/>
      <c r="K146" s="181"/>
      <c r="L146" s="109"/>
      <c r="M146" s="108">
        <f t="shared" si="20"/>
        <v>1700000</v>
      </c>
      <c r="N146" s="108">
        <f t="shared" si="21"/>
        <v>1700000</v>
      </c>
      <c r="O146" s="108">
        <f t="shared" si="22"/>
        <v>1331722.96</v>
      </c>
      <c r="P146" s="109">
        <f t="shared" si="23"/>
        <v>78.33664470588235</v>
      </c>
      <c r="Q146" s="64"/>
      <c r="R146" s="65"/>
      <c r="S146" s="65"/>
    </row>
    <row r="147" spans="1:19" s="66" customFormat="1" ht="59.25">
      <c r="A147" s="203">
        <v>8312</v>
      </c>
      <c r="B147" s="205" t="s">
        <v>230</v>
      </c>
      <c r="C147" s="181"/>
      <c r="D147" s="181"/>
      <c r="E147" s="181"/>
      <c r="F147" s="181"/>
      <c r="G147" s="109"/>
      <c r="H147" s="109"/>
      <c r="I147" s="181">
        <v>80000</v>
      </c>
      <c r="J147" s="181">
        <v>80000</v>
      </c>
      <c r="K147" s="181">
        <v>0</v>
      </c>
      <c r="L147" s="109">
        <f t="shared" si="19"/>
        <v>0</v>
      </c>
      <c r="M147" s="108">
        <f t="shared" si="20"/>
        <v>80000</v>
      </c>
      <c r="N147" s="108">
        <f t="shared" si="21"/>
        <v>80000</v>
      </c>
      <c r="O147" s="108">
        <f t="shared" si="22"/>
        <v>0</v>
      </c>
      <c r="P147" s="109">
        <f t="shared" si="23"/>
        <v>0</v>
      </c>
      <c r="Q147" s="64"/>
      <c r="R147" s="65"/>
      <c r="S147" s="65"/>
    </row>
    <row r="148" spans="1:19" s="66" customFormat="1" ht="59.25">
      <c r="A148" s="203">
        <v>8340</v>
      </c>
      <c r="B148" s="205" t="s">
        <v>252</v>
      </c>
      <c r="C148" s="181"/>
      <c r="D148" s="181"/>
      <c r="E148" s="181"/>
      <c r="F148" s="181"/>
      <c r="G148" s="109"/>
      <c r="H148" s="109"/>
      <c r="I148" s="181">
        <v>0</v>
      </c>
      <c r="J148" s="181">
        <v>1000000</v>
      </c>
      <c r="K148" s="181">
        <v>0</v>
      </c>
      <c r="L148" s="109">
        <f t="shared" si="19"/>
        <v>0</v>
      </c>
      <c r="M148" s="108">
        <f t="shared" si="20"/>
        <v>0</v>
      </c>
      <c r="N148" s="108">
        <f t="shared" si="21"/>
        <v>1000000</v>
      </c>
      <c r="O148" s="108">
        <f t="shared" si="22"/>
        <v>0</v>
      </c>
      <c r="P148" s="109">
        <f t="shared" si="23"/>
        <v>0</v>
      </c>
      <c r="Q148" s="64"/>
      <c r="R148" s="65"/>
      <c r="S148" s="65"/>
    </row>
    <row r="149" spans="1:19" s="69" customFormat="1" ht="59.25">
      <c r="A149" s="203" t="s">
        <v>198</v>
      </c>
      <c r="B149" s="206" t="s">
        <v>68</v>
      </c>
      <c r="C149" s="181">
        <v>300000</v>
      </c>
      <c r="D149" s="181">
        <v>5210</v>
      </c>
      <c r="E149" s="181">
        <v>5210</v>
      </c>
      <c r="F149" s="181">
        <v>0</v>
      </c>
      <c r="G149" s="109"/>
      <c r="H149" s="109"/>
      <c r="I149" s="182"/>
      <c r="J149" s="182"/>
      <c r="K149" s="182"/>
      <c r="L149" s="109"/>
      <c r="M149" s="108">
        <f t="shared" si="20"/>
        <v>300000</v>
      </c>
      <c r="N149" s="108">
        <f t="shared" si="21"/>
        <v>5210</v>
      </c>
      <c r="O149" s="108">
        <f t="shared" si="22"/>
        <v>0</v>
      </c>
      <c r="P149" s="109">
        <f t="shared" si="23"/>
        <v>0</v>
      </c>
      <c r="Q149" s="67"/>
      <c r="R149" s="68"/>
      <c r="S149" s="68"/>
    </row>
    <row r="150" spans="1:19" s="69" customFormat="1" ht="59.25">
      <c r="A150" s="207" t="s">
        <v>239</v>
      </c>
      <c r="B150" s="208" t="s">
        <v>240</v>
      </c>
      <c r="C150" s="181"/>
      <c r="D150" s="181"/>
      <c r="E150" s="181"/>
      <c r="F150" s="181"/>
      <c r="G150" s="109"/>
      <c r="H150" s="109"/>
      <c r="I150" s="182">
        <v>30000</v>
      </c>
      <c r="J150" s="182">
        <v>30000</v>
      </c>
      <c r="K150" s="182"/>
      <c r="L150" s="109">
        <f t="shared" si="19"/>
        <v>0</v>
      </c>
      <c r="M150" s="108">
        <f t="shared" si="20"/>
        <v>30000</v>
      </c>
      <c r="N150" s="108">
        <f t="shared" si="21"/>
        <v>30000</v>
      </c>
      <c r="O150" s="108">
        <f t="shared" si="22"/>
        <v>0</v>
      </c>
      <c r="P150" s="109">
        <f t="shared" si="23"/>
        <v>0</v>
      </c>
      <c r="Q150" s="67"/>
      <c r="R150" s="68"/>
      <c r="S150" s="68"/>
    </row>
    <row r="151" spans="1:19" s="69" customFormat="1" ht="59.25">
      <c r="A151" s="207" t="s">
        <v>237</v>
      </c>
      <c r="B151" s="208" t="s">
        <v>238</v>
      </c>
      <c r="C151" s="209"/>
      <c r="D151" s="181"/>
      <c r="E151" s="209"/>
      <c r="F151" s="209"/>
      <c r="G151" s="109"/>
      <c r="H151" s="109"/>
      <c r="I151" s="182">
        <v>-30000</v>
      </c>
      <c r="J151" s="182">
        <v>-30000</v>
      </c>
      <c r="K151" s="182">
        <v>-38593.07</v>
      </c>
      <c r="L151" s="109">
        <f t="shared" si="19"/>
        <v>128.6435666666667</v>
      </c>
      <c r="M151" s="108">
        <f t="shared" si="20"/>
        <v>-30000</v>
      </c>
      <c r="N151" s="108">
        <f t="shared" si="21"/>
        <v>-30000</v>
      </c>
      <c r="O151" s="108">
        <f t="shared" si="22"/>
        <v>-38593.07</v>
      </c>
      <c r="P151" s="109">
        <f t="shared" si="23"/>
        <v>128.6435666666667</v>
      </c>
      <c r="Q151" s="67"/>
      <c r="R151" s="68"/>
      <c r="S151" s="68"/>
    </row>
    <row r="152" spans="1:19" s="69" customFormat="1" ht="115.5">
      <c r="A152" s="210">
        <v>8860</v>
      </c>
      <c r="B152" s="211" t="s">
        <v>293</v>
      </c>
      <c r="C152" s="110">
        <f>C153+C154</f>
        <v>0</v>
      </c>
      <c r="D152" s="110">
        <f aca="true" t="shared" si="24" ref="D152:K152">D153+D154</f>
        <v>1800000</v>
      </c>
      <c r="E152" s="110">
        <f t="shared" si="24"/>
        <v>1800000</v>
      </c>
      <c r="F152" s="110">
        <f t="shared" si="24"/>
        <v>1800000</v>
      </c>
      <c r="G152" s="109">
        <f aca="true" t="shared" si="25" ref="G147:G162">F152/D152*100</f>
        <v>100</v>
      </c>
      <c r="H152" s="109">
        <f aca="true" t="shared" si="26" ref="H147:H162">F152/E152*100</f>
        <v>100</v>
      </c>
      <c r="I152" s="110">
        <f t="shared" si="24"/>
        <v>0</v>
      </c>
      <c r="J152" s="110">
        <f t="shared" si="24"/>
        <v>-18000000</v>
      </c>
      <c r="K152" s="110">
        <f t="shared" si="24"/>
        <v>0</v>
      </c>
      <c r="L152" s="109">
        <f t="shared" si="19"/>
        <v>0</v>
      </c>
      <c r="M152" s="108">
        <f t="shared" si="20"/>
        <v>0</v>
      </c>
      <c r="N152" s="108">
        <f t="shared" si="21"/>
        <v>-16200000</v>
      </c>
      <c r="O152" s="108">
        <f t="shared" si="22"/>
        <v>1800000</v>
      </c>
      <c r="P152" s="109">
        <f t="shared" si="23"/>
        <v>-11.11111111111111</v>
      </c>
      <c r="Q152" s="67"/>
      <c r="R152" s="68"/>
      <c r="S152" s="68"/>
    </row>
    <row r="153" spans="1:19" s="69" customFormat="1" ht="59.25">
      <c r="A153" s="212">
        <v>8861</v>
      </c>
      <c r="B153" s="213" t="s">
        <v>292</v>
      </c>
      <c r="C153" s="181"/>
      <c r="D153" s="181">
        <v>1800000</v>
      </c>
      <c r="E153" s="181">
        <v>1800000</v>
      </c>
      <c r="F153" s="181">
        <v>1800000</v>
      </c>
      <c r="G153" s="109">
        <f t="shared" si="25"/>
        <v>100</v>
      </c>
      <c r="H153" s="109">
        <f t="shared" si="26"/>
        <v>100</v>
      </c>
      <c r="I153" s="182"/>
      <c r="J153" s="182"/>
      <c r="K153" s="182"/>
      <c r="L153" s="109"/>
      <c r="M153" s="108">
        <f t="shared" si="20"/>
        <v>0</v>
      </c>
      <c r="N153" s="108">
        <f t="shared" si="21"/>
        <v>1800000</v>
      </c>
      <c r="O153" s="108">
        <f t="shared" si="22"/>
        <v>1800000</v>
      </c>
      <c r="P153" s="109">
        <f t="shared" si="23"/>
        <v>100</v>
      </c>
      <c r="Q153" s="67"/>
      <c r="R153" s="68"/>
      <c r="S153" s="68"/>
    </row>
    <row r="154" spans="1:19" s="69" customFormat="1" ht="59.25">
      <c r="A154" s="214">
        <v>8862</v>
      </c>
      <c r="B154" s="215" t="s">
        <v>294</v>
      </c>
      <c r="C154" s="209"/>
      <c r="D154" s="181"/>
      <c r="E154" s="209"/>
      <c r="F154" s="209"/>
      <c r="G154" s="109"/>
      <c r="H154" s="109"/>
      <c r="I154" s="182"/>
      <c r="J154" s="182">
        <v>-18000000</v>
      </c>
      <c r="K154" s="182"/>
      <c r="L154" s="109">
        <f t="shared" si="19"/>
        <v>0</v>
      </c>
      <c r="M154" s="108">
        <f t="shared" si="20"/>
        <v>0</v>
      </c>
      <c r="N154" s="108">
        <f t="shared" si="21"/>
        <v>-18000000</v>
      </c>
      <c r="O154" s="108">
        <f t="shared" si="22"/>
        <v>0</v>
      </c>
      <c r="P154" s="109">
        <f t="shared" si="23"/>
        <v>0</v>
      </c>
      <c r="Q154" s="67"/>
      <c r="R154" s="68"/>
      <c r="S154" s="68"/>
    </row>
    <row r="155" spans="1:19" s="69" customFormat="1" ht="59.25">
      <c r="A155" s="214"/>
      <c r="B155" s="215"/>
      <c r="C155" s="209"/>
      <c r="D155" s="181"/>
      <c r="E155" s="209"/>
      <c r="F155" s="209"/>
      <c r="G155" s="109"/>
      <c r="H155" s="109"/>
      <c r="I155" s="182"/>
      <c r="J155" s="182"/>
      <c r="K155" s="182"/>
      <c r="L155" s="109"/>
      <c r="M155" s="108">
        <f t="shared" si="20"/>
        <v>0</v>
      </c>
      <c r="N155" s="108">
        <f t="shared" si="21"/>
        <v>0</v>
      </c>
      <c r="O155" s="108">
        <f t="shared" si="22"/>
        <v>0</v>
      </c>
      <c r="P155" s="109"/>
      <c r="Q155" s="67"/>
      <c r="R155" s="68"/>
      <c r="S155" s="68"/>
    </row>
    <row r="156" spans="1:19" s="69" customFormat="1" ht="118.5">
      <c r="A156" s="207" t="s">
        <v>241</v>
      </c>
      <c r="B156" s="208" t="s">
        <v>242</v>
      </c>
      <c r="C156" s="209"/>
      <c r="D156" s="181"/>
      <c r="E156" s="209"/>
      <c r="F156" s="209"/>
      <c r="G156" s="109"/>
      <c r="H156" s="109"/>
      <c r="I156" s="182">
        <v>1702892</v>
      </c>
      <c r="J156" s="182">
        <v>1702892</v>
      </c>
      <c r="K156" s="182"/>
      <c r="L156" s="109">
        <f t="shared" si="19"/>
        <v>0</v>
      </c>
      <c r="M156" s="108">
        <f t="shared" si="20"/>
        <v>1702892</v>
      </c>
      <c r="N156" s="108">
        <f t="shared" si="21"/>
        <v>1702892</v>
      </c>
      <c r="O156" s="108">
        <f t="shared" si="22"/>
        <v>0</v>
      </c>
      <c r="P156" s="109">
        <f t="shared" si="23"/>
        <v>0</v>
      </c>
      <c r="Q156" s="67"/>
      <c r="R156" s="68"/>
      <c r="S156" s="68"/>
    </row>
    <row r="157" spans="1:19" s="69" customFormat="1" ht="144.75" customHeight="1">
      <c r="A157" s="207" t="s">
        <v>243</v>
      </c>
      <c r="B157" s="208" t="s">
        <v>244</v>
      </c>
      <c r="C157" s="209"/>
      <c r="D157" s="181"/>
      <c r="E157" s="209"/>
      <c r="F157" s="209"/>
      <c r="G157" s="109"/>
      <c r="H157" s="109"/>
      <c r="I157" s="182">
        <v>-1702892</v>
      </c>
      <c r="J157" s="182">
        <v>-1702892</v>
      </c>
      <c r="K157" s="182"/>
      <c r="L157" s="109">
        <f t="shared" si="19"/>
        <v>0</v>
      </c>
      <c r="M157" s="108">
        <f t="shared" si="20"/>
        <v>-1702892</v>
      </c>
      <c r="N157" s="108">
        <f t="shared" si="21"/>
        <v>-1702892</v>
      </c>
      <c r="O157" s="108">
        <f t="shared" si="22"/>
        <v>0</v>
      </c>
      <c r="P157" s="109">
        <f t="shared" si="23"/>
        <v>0</v>
      </c>
      <c r="Q157" s="67"/>
      <c r="R157" s="68"/>
      <c r="S157" s="68"/>
    </row>
    <row r="158" spans="1:19" s="66" customFormat="1" ht="57.75">
      <c r="A158" s="216" t="s">
        <v>199</v>
      </c>
      <c r="B158" s="217" t="s">
        <v>200</v>
      </c>
      <c r="C158" s="110">
        <f>SUM(C159:C162)</f>
        <v>0</v>
      </c>
      <c r="D158" s="110">
        <f>SUM(D159:D162)</f>
        <v>1748527</v>
      </c>
      <c r="E158" s="110">
        <f>SUM(E159:E162)</f>
        <v>1732100</v>
      </c>
      <c r="F158" s="110">
        <f>SUM(F159:F162)</f>
        <v>206980</v>
      </c>
      <c r="G158" s="109">
        <f t="shared" si="25"/>
        <v>11.837392273610874</v>
      </c>
      <c r="H158" s="109">
        <f t="shared" si="26"/>
        <v>11.949656486346054</v>
      </c>
      <c r="I158" s="110">
        <f>SUM(I159:I162)</f>
        <v>0</v>
      </c>
      <c r="J158" s="110">
        <f>SUM(J159:J162)</f>
        <v>2004000</v>
      </c>
      <c r="K158" s="110">
        <f>SUM(K159:K162)</f>
        <v>644180.63</v>
      </c>
      <c r="L158" s="109">
        <f t="shared" si="19"/>
        <v>32.14474201596806</v>
      </c>
      <c r="M158" s="108">
        <f t="shared" si="20"/>
        <v>0</v>
      </c>
      <c r="N158" s="108">
        <f t="shared" si="21"/>
        <v>3752527</v>
      </c>
      <c r="O158" s="108">
        <f t="shared" si="22"/>
        <v>851160.63</v>
      </c>
      <c r="P158" s="109">
        <f t="shared" si="23"/>
        <v>22.682331932588358</v>
      </c>
      <c r="Q158" s="64"/>
      <c r="R158" s="65"/>
      <c r="S158" s="65"/>
    </row>
    <row r="159" spans="1:19" s="66" customFormat="1" ht="118.5">
      <c r="A159" s="218">
        <v>9720</v>
      </c>
      <c r="B159" s="219" t="s">
        <v>231</v>
      </c>
      <c r="C159" s="110"/>
      <c r="D159" s="110"/>
      <c r="E159" s="110"/>
      <c r="F159" s="110"/>
      <c r="G159" s="109"/>
      <c r="H159" s="109"/>
      <c r="I159" s="110"/>
      <c r="J159" s="181">
        <v>687000</v>
      </c>
      <c r="K159" s="181">
        <v>424180.63</v>
      </c>
      <c r="L159" s="109">
        <f t="shared" si="19"/>
        <v>61.743905385735076</v>
      </c>
      <c r="M159" s="108">
        <f t="shared" si="20"/>
        <v>0</v>
      </c>
      <c r="N159" s="108">
        <f t="shared" si="21"/>
        <v>687000</v>
      </c>
      <c r="O159" s="108">
        <f t="shared" si="22"/>
        <v>424180.63</v>
      </c>
      <c r="P159" s="109">
        <f t="shared" si="23"/>
        <v>61.743905385735076</v>
      </c>
      <c r="Q159" s="64"/>
      <c r="R159" s="65"/>
      <c r="S159" s="65"/>
    </row>
    <row r="160" spans="1:19" s="66" customFormat="1" ht="296.25">
      <c r="A160" s="218">
        <v>9730</v>
      </c>
      <c r="B160" s="219" t="s">
        <v>286</v>
      </c>
      <c r="C160" s="110"/>
      <c r="D160" s="110">
        <v>1507700</v>
      </c>
      <c r="E160" s="110">
        <v>1507700</v>
      </c>
      <c r="F160" s="110"/>
      <c r="G160" s="109">
        <f t="shared" si="25"/>
        <v>0</v>
      </c>
      <c r="H160" s="109">
        <f t="shared" si="26"/>
        <v>0</v>
      </c>
      <c r="I160" s="181">
        <v>0</v>
      </c>
      <c r="J160" s="181">
        <v>897000</v>
      </c>
      <c r="K160" s="181">
        <v>0</v>
      </c>
      <c r="L160" s="109">
        <f t="shared" si="19"/>
        <v>0</v>
      </c>
      <c r="M160" s="108">
        <f t="shared" si="20"/>
        <v>0</v>
      </c>
      <c r="N160" s="108">
        <f t="shared" si="21"/>
        <v>2404700</v>
      </c>
      <c r="O160" s="108">
        <f t="shared" si="22"/>
        <v>0</v>
      </c>
      <c r="P160" s="109">
        <f t="shared" si="23"/>
        <v>0</v>
      </c>
      <c r="Q160" s="64"/>
      <c r="R160" s="65"/>
      <c r="S160" s="65"/>
    </row>
    <row r="161" spans="1:19" s="69" customFormat="1" ht="59.25">
      <c r="A161" s="218">
        <v>9770</v>
      </c>
      <c r="B161" s="220" t="s">
        <v>248</v>
      </c>
      <c r="C161" s="181">
        <v>0</v>
      </c>
      <c r="D161" s="181">
        <v>197227</v>
      </c>
      <c r="E161" s="181">
        <v>180800</v>
      </c>
      <c r="F161" s="181">
        <v>163400</v>
      </c>
      <c r="G161" s="109">
        <f t="shared" si="25"/>
        <v>82.8486971864907</v>
      </c>
      <c r="H161" s="109">
        <f t="shared" si="26"/>
        <v>90.37610619469027</v>
      </c>
      <c r="I161" s="182">
        <v>0</v>
      </c>
      <c r="J161" s="182">
        <v>200000</v>
      </c>
      <c r="K161" s="182">
        <v>0</v>
      </c>
      <c r="L161" s="109">
        <f t="shared" si="19"/>
        <v>0</v>
      </c>
      <c r="M161" s="108">
        <f t="shared" si="20"/>
        <v>0</v>
      </c>
      <c r="N161" s="108">
        <f t="shared" si="21"/>
        <v>397227</v>
      </c>
      <c r="O161" s="108">
        <f t="shared" si="22"/>
        <v>163400</v>
      </c>
      <c r="P161" s="109">
        <f t="shared" si="23"/>
        <v>41.135169562995465</v>
      </c>
      <c r="Q161" s="67"/>
      <c r="R161" s="68"/>
      <c r="S161" s="68"/>
    </row>
    <row r="162" spans="1:19" s="69" customFormat="1" ht="156.75" customHeight="1">
      <c r="A162" s="218" t="s">
        <v>201</v>
      </c>
      <c r="B162" s="221" t="s">
        <v>202</v>
      </c>
      <c r="C162" s="181">
        <v>0</v>
      </c>
      <c r="D162" s="181">
        <v>43600</v>
      </c>
      <c r="E162" s="181">
        <v>43600</v>
      </c>
      <c r="F162" s="181">
        <v>43580</v>
      </c>
      <c r="G162" s="109">
        <f t="shared" si="25"/>
        <v>99.95412844036697</v>
      </c>
      <c r="H162" s="109">
        <f t="shared" si="26"/>
        <v>99.95412844036697</v>
      </c>
      <c r="I162" s="182">
        <v>0</v>
      </c>
      <c r="J162" s="182">
        <v>220000</v>
      </c>
      <c r="K162" s="182">
        <v>220000</v>
      </c>
      <c r="L162" s="109">
        <f t="shared" si="19"/>
        <v>100</v>
      </c>
      <c r="M162" s="108">
        <f t="shared" si="20"/>
        <v>0</v>
      </c>
      <c r="N162" s="108">
        <f t="shared" si="21"/>
        <v>263600</v>
      </c>
      <c r="O162" s="108">
        <f t="shared" si="22"/>
        <v>263580</v>
      </c>
      <c r="P162" s="109">
        <f t="shared" si="23"/>
        <v>99.99241274658573</v>
      </c>
      <c r="Q162" s="67"/>
      <c r="R162" s="68"/>
      <c r="S162" s="68"/>
    </row>
    <row r="163" spans="1:17" s="118" customFormat="1" ht="65.25">
      <c r="A163" s="115"/>
      <c r="B163" s="222" t="s">
        <v>0</v>
      </c>
      <c r="C163" s="116">
        <f>C78+C81+C82+C83+C113+C114+C115+C123+C144+C158</f>
        <v>782691400</v>
      </c>
      <c r="D163" s="116">
        <f>D78+D81+D82+D83+D113+D114+D115+D123+D144+D158</f>
        <v>831905719.23</v>
      </c>
      <c r="E163" s="116">
        <f>E78+E81+E82+E83+E113+E114+E115+E123+E144+E158</f>
        <v>668693129.36</v>
      </c>
      <c r="F163" s="116">
        <f>F78+F81+F82+F83+F113+F114+F115+F123+F144+F158</f>
        <v>639774739.2199999</v>
      </c>
      <c r="G163" s="223">
        <f>F163/D163*100</f>
        <v>76.90471701675115</v>
      </c>
      <c r="H163" s="223">
        <f aca="true" t="shared" si="27" ref="H93:H163">F163/E163*100</f>
        <v>95.67538697942393</v>
      </c>
      <c r="I163" s="116">
        <f>I78+I81+I82+I83+I113+I114+I115+I123+I144+I158</f>
        <v>27635100</v>
      </c>
      <c r="J163" s="116">
        <f>J78+J81+J82+J83+J113+J114+J115+J123+J144+J158</f>
        <v>72311773.68</v>
      </c>
      <c r="K163" s="116">
        <f>K78+K81+K82+K83+K113+K114+K115+K123+K144+K158</f>
        <v>57214094.06</v>
      </c>
      <c r="L163" s="223">
        <f>K163/J163*100</f>
        <v>79.12140879462936</v>
      </c>
      <c r="M163" s="224">
        <f aca="true" t="shared" si="28" ref="M163:N165">C163+I163</f>
        <v>810326500</v>
      </c>
      <c r="N163" s="224">
        <f t="shared" si="28"/>
        <v>904217492.9100001</v>
      </c>
      <c r="O163" s="224">
        <f>F163+K163</f>
        <v>696988833.28</v>
      </c>
      <c r="P163" s="223">
        <f>O163/N163*100</f>
        <v>77.08198953737491</v>
      </c>
      <c r="Q163" s="117"/>
    </row>
    <row r="164" spans="1:17" s="118" customFormat="1" ht="65.25">
      <c r="A164" s="225"/>
      <c r="B164" s="119" t="s">
        <v>57</v>
      </c>
      <c r="C164" s="224">
        <f>C76-C163</f>
        <v>14417100</v>
      </c>
      <c r="D164" s="224">
        <f>D76-D163</f>
        <v>39094433.56999993</v>
      </c>
      <c r="E164" s="224">
        <f>E76-E163</f>
        <v>29202381.570000052</v>
      </c>
      <c r="F164" s="224">
        <f>F76-F163</f>
        <v>43778443.73000014</v>
      </c>
      <c r="G164" s="224"/>
      <c r="H164" s="223"/>
      <c r="I164" s="224">
        <f>I76-I163</f>
        <v>-14417100</v>
      </c>
      <c r="J164" s="224">
        <f>J76-J163</f>
        <v>-45112831.56000001</v>
      </c>
      <c r="K164" s="224">
        <f>K76-K163</f>
        <v>-34917579.07</v>
      </c>
      <c r="L164" s="223"/>
      <c r="M164" s="224">
        <f t="shared" si="28"/>
        <v>0</v>
      </c>
      <c r="N164" s="224">
        <f t="shared" si="28"/>
        <v>-6018397.990000077</v>
      </c>
      <c r="O164" s="224">
        <f>F164+K164</f>
        <v>8860864.660000138</v>
      </c>
      <c r="P164" s="223"/>
      <c r="Q164" s="117"/>
    </row>
    <row r="165" spans="1:17" s="118" customFormat="1" ht="65.25">
      <c r="A165" s="225"/>
      <c r="B165" s="226" t="s">
        <v>58</v>
      </c>
      <c r="C165" s="224">
        <f>C163+C164</f>
        <v>797108500</v>
      </c>
      <c r="D165" s="224">
        <f>D163+D164</f>
        <v>871000152.8</v>
      </c>
      <c r="E165" s="224">
        <f>E163+E164</f>
        <v>697895510.9300001</v>
      </c>
      <c r="F165" s="224">
        <f>F163+F164</f>
        <v>683553182.95</v>
      </c>
      <c r="G165" s="223"/>
      <c r="H165" s="223"/>
      <c r="I165" s="224">
        <f>I163+I164</f>
        <v>13218000</v>
      </c>
      <c r="J165" s="224">
        <f>J163+J164</f>
        <v>27198942.119999997</v>
      </c>
      <c r="K165" s="224">
        <f>K163+K164</f>
        <v>22296514.990000002</v>
      </c>
      <c r="L165" s="223"/>
      <c r="M165" s="224">
        <f t="shared" si="28"/>
        <v>810326500</v>
      </c>
      <c r="N165" s="224">
        <f t="shared" si="28"/>
        <v>898199094.92</v>
      </c>
      <c r="O165" s="224">
        <f>F165+K165</f>
        <v>705849697.94</v>
      </c>
      <c r="P165" s="223"/>
      <c r="Q165" s="117"/>
    </row>
    <row r="166" spans="1:45" ht="45.75">
      <c r="A166" s="88"/>
      <c r="B166" s="89"/>
      <c r="C166" s="90"/>
      <c r="D166" s="127"/>
      <c r="E166" s="127"/>
      <c r="F166" s="139"/>
      <c r="G166" s="91"/>
      <c r="H166" s="91"/>
      <c r="I166" s="90"/>
      <c r="J166" s="127"/>
      <c r="K166" s="139"/>
      <c r="L166" s="92"/>
      <c r="M166" s="90"/>
      <c r="N166" s="96"/>
      <c r="O166" s="97"/>
      <c r="P166" s="92"/>
      <c r="Q166" s="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</row>
    <row r="167" spans="1:45" ht="120" customHeight="1">
      <c r="A167" s="159" t="s">
        <v>253</v>
      </c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96"/>
      <c r="N167" s="96"/>
      <c r="O167" s="97"/>
      <c r="P167" s="92"/>
      <c r="Q167" s="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</row>
    <row r="168" spans="1:45" ht="44.25">
      <c r="A168" s="72"/>
      <c r="B168" s="11" t="s">
        <v>299</v>
      </c>
      <c r="C168" s="20"/>
      <c r="D168" s="129">
        <v>831905719.23</v>
      </c>
      <c r="E168" s="128"/>
      <c r="F168" s="140"/>
      <c r="G168" s="7"/>
      <c r="H168" s="7"/>
      <c r="I168" s="20"/>
      <c r="J168" s="129">
        <v>87614773.68</v>
      </c>
      <c r="K168" s="149"/>
      <c r="L168" s="32"/>
      <c r="M168" s="20"/>
      <c r="N168" s="22"/>
      <c r="O168" s="25"/>
      <c r="P168" s="34"/>
      <c r="Q168" s="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</row>
    <row r="169" spans="1:45" ht="44.25">
      <c r="A169" s="72"/>
      <c r="B169" s="55" t="s">
        <v>297</v>
      </c>
      <c r="C169" s="19"/>
      <c r="D169" s="129">
        <v>871000152.8</v>
      </c>
      <c r="E169" s="129"/>
      <c r="F169" s="129">
        <v>43778443.73</v>
      </c>
      <c r="G169" s="19"/>
      <c r="H169" s="19"/>
      <c r="I169" s="19"/>
      <c r="J169" s="129">
        <v>27198942.12</v>
      </c>
      <c r="K169" s="129">
        <v>-34917579.07</v>
      </c>
      <c r="L169" s="31"/>
      <c r="M169" s="20"/>
      <c r="N169" s="22"/>
      <c r="O169" s="25"/>
      <c r="P169" s="34"/>
      <c r="Q169" s="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</row>
    <row r="170" spans="1:45" ht="44.25">
      <c r="A170" s="72"/>
      <c r="B170" s="55" t="s">
        <v>295</v>
      </c>
      <c r="C170" s="19"/>
      <c r="D170" s="129">
        <v>51682490.88</v>
      </c>
      <c r="E170" s="129"/>
      <c r="F170" s="141"/>
      <c r="G170" s="17"/>
      <c r="H170" s="17"/>
      <c r="I170" s="19"/>
      <c r="J170" s="129">
        <v>51682490.88</v>
      </c>
      <c r="K170" s="141"/>
      <c r="L170" s="31"/>
      <c r="M170" s="20"/>
      <c r="N170" s="22"/>
      <c r="O170" s="25"/>
      <c r="P170" s="34"/>
      <c r="Q170" s="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</row>
    <row r="171" spans="1:45" ht="44.25">
      <c r="A171" s="73"/>
      <c r="B171" s="55" t="s">
        <v>296</v>
      </c>
      <c r="C171" s="56"/>
      <c r="D171" s="130">
        <v>12588057.31</v>
      </c>
      <c r="E171" s="130"/>
      <c r="F171" s="130"/>
      <c r="G171" s="56"/>
      <c r="H171" s="56"/>
      <c r="I171" s="56"/>
      <c r="J171" s="130">
        <v>8733340.68</v>
      </c>
      <c r="K171" s="150"/>
      <c r="L171" s="57"/>
      <c r="M171" s="22"/>
      <c r="N171" s="22"/>
      <c r="O171" s="25"/>
      <c r="P171" s="34"/>
      <c r="Q171" s="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</row>
    <row r="172" spans="1:45" ht="44.25">
      <c r="A172" s="73"/>
      <c r="B172" s="48"/>
      <c r="C172" s="22"/>
      <c r="D172" s="130"/>
      <c r="E172" s="130"/>
      <c r="F172" s="130"/>
      <c r="G172" s="56"/>
      <c r="H172" s="56"/>
      <c r="I172" s="56"/>
      <c r="J172" s="130"/>
      <c r="K172" s="133"/>
      <c r="L172" s="50"/>
      <c r="M172" s="22"/>
      <c r="N172" s="22"/>
      <c r="O172" s="25"/>
      <c r="P172" s="34"/>
      <c r="Q172" s="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</row>
    <row r="173" spans="1:45" ht="43.5">
      <c r="A173" s="73"/>
      <c r="B173" s="51"/>
      <c r="C173" s="52"/>
      <c r="D173" s="131"/>
      <c r="E173" s="131"/>
      <c r="F173" s="142"/>
      <c r="G173" s="53"/>
      <c r="H173" s="53"/>
      <c r="I173" s="52"/>
      <c r="J173" s="131"/>
      <c r="K173" s="131">
        <f>K164-K169</f>
        <v>0</v>
      </c>
      <c r="L173" s="54"/>
      <c r="M173" s="22"/>
      <c r="N173" s="22"/>
      <c r="O173" s="25"/>
      <c r="P173" s="34"/>
      <c r="Q173" s="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</row>
    <row r="174" spans="1:45" ht="56.25">
      <c r="A174" s="73"/>
      <c r="B174" s="170" t="s">
        <v>298</v>
      </c>
      <c r="C174" s="171"/>
      <c r="D174" s="172">
        <f>D169+D171-D170-D168</f>
        <v>0</v>
      </c>
      <c r="E174" s="131"/>
      <c r="F174" s="142"/>
      <c r="G174" s="53"/>
      <c r="H174" s="53"/>
      <c r="I174" s="52"/>
      <c r="J174" s="131">
        <f>J169+J170+J171+J172-J168</f>
        <v>0</v>
      </c>
      <c r="K174" s="131"/>
      <c r="L174" s="54"/>
      <c r="M174" s="22"/>
      <c r="N174" s="22"/>
      <c r="O174" s="25"/>
      <c r="P174" s="34"/>
      <c r="Q174" s="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</row>
    <row r="175" spans="1:45" ht="56.25">
      <c r="A175" s="73"/>
      <c r="B175" s="170"/>
      <c r="C175" s="171"/>
      <c r="D175" s="173"/>
      <c r="E175" s="132"/>
      <c r="F175" s="132"/>
      <c r="G175" s="126"/>
      <c r="H175" s="126"/>
      <c r="I175" s="126"/>
      <c r="J175" s="132"/>
      <c r="K175" s="151"/>
      <c r="L175" s="54"/>
      <c r="M175" s="22"/>
      <c r="N175" s="22"/>
      <c r="O175" s="25"/>
      <c r="P175" s="34"/>
      <c r="Q175" s="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</row>
    <row r="176" spans="1:45" ht="37.5">
      <c r="A176" s="73"/>
      <c r="B176" s="48"/>
      <c r="C176" s="52"/>
      <c r="D176" s="131"/>
      <c r="E176" s="131"/>
      <c r="F176" s="142"/>
      <c r="G176" s="53"/>
      <c r="H176" s="53"/>
      <c r="I176" s="52"/>
      <c r="J176" s="131"/>
      <c r="K176" s="142"/>
      <c r="L176" s="54"/>
      <c r="M176" s="22"/>
      <c r="N176" s="22"/>
      <c r="O176" s="25"/>
      <c r="P176" s="34"/>
      <c r="Q176" s="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</row>
    <row r="177" spans="1:45" ht="37.5">
      <c r="A177" s="73"/>
      <c r="B177" s="48"/>
      <c r="C177" s="52"/>
      <c r="D177" s="131"/>
      <c r="E177" s="131"/>
      <c r="F177" s="142"/>
      <c r="G177" s="53"/>
      <c r="H177" s="53"/>
      <c r="I177" s="52"/>
      <c r="J177" s="131"/>
      <c r="K177" s="142"/>
      <c r="L177" s="54"/>
      <c r="M177" s="22"/>
      <c r="N177" s="22"/>
      <c r="O177" s="25"/>
      <c r="P177" s="34"/>
      <c r="Q177" s="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</row>
    <row r="178" spans="1:45" ht="37.5">
      <c r="A178" s="73"/>
      <c r="B178" s="48"/>
      <c r="C178" s="52"/>
      <c r="D178" s="131"/>
      <c r="E178" s="131"/>
      <c r="F178" s="142"/>
      <c r="G178" s="53"/>
      <c r="H178" s="53"/>
      <c r="I178" s="52"/>
      <c r="J178" s="131"/>
      <c r="K178" s="142"/>
      <c r="L178" s="54"/>
      <c r="M178" s="22"/>
      <c r="N178" s="22"/>
      <c r="O178" s="25"/>
      <c r="P178" s="34"/>
      <c r="Q178" s="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</row>
    <row r="179" spans="1:45" ht="30">
      <c r="A179" s="73"/>
      <c r="B179" s="48"/>
      <c r="C179" s="22"/>
      <c r="D179" s="133"/>
      <c r="E179" s="133"/>
      <c r="F179" s="143"/>
      <c r="G179" s="49"/>
      <c r="H179" s="49"/>
      <c r="I179" s="22"/>
      <c r="J179" s="133"/>
      <c r="K179" s="143"/>
      <c r="L179" s="50"/>
      <c r="M179" s="22"/>
      <c r="N179" s="22"/>
      <c r="O179" s="25"/>
      <c r="P179" s="34"/>
      <c r="Q179" s="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</row>
    <row r="180" spans="1:45" ht="30">
      <c r="A180" s="73"/>
      <c r="B180" s="48"/>
      <c r="C180" s="22"/>
      <c r="D180" s="133"/>
      <c r="E180" s="133"/>
      <c r="F180" s="143"/>
      <c r="G180" s="49"/>
      <c r="H180" s="49"/>
      <c r="I180" s="22"/>
      <c r="J180" s="133"/>
      <c r="K180" s="143"/>
      <c r="L180" s="50"/>
      <c r="M180" s="22"/>
      <c r="N180" s="22"/>
      <c r="O180" s="25"/>
      <c r="P180" s="34"/>
      <c r="Q180" s="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</row>
    <row r="181" spans="1:45" ht="30">
      <c r="A181" s="73"/>
      <c r="B181" s="48"/>
      <c r="C181" s="22"/>
      <c r="D181" s="133"/>
      <c r="E181" s="133"/>
      <c r="F181" s="143"/>
      <c r="G181" s="49"/>
      <c r="H181" s="49"/>
      <c r="I181" s="22"/>
      <c r="J181" s="133"/>
      <c r="K181" s="143"/>
      <c r="L181" s="50"/>
      <c r="M181" s="22"/>
      <c r="N181" s="22"/>
      <c r="O181" s="25"/>
      <c r="P181" s="34"/>
      <c r="Q181" s="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</row>
    <row r="182" spans="1:45" ht="30">
      <c r="A182" s="73"/>
      <c r="B182" s="48"/>
      <c r="C182" s="22"/>
      <c r="D182" s="133"/>
      <c r="E182" s="133"/>
      <c r="F182" s="143"/>
      <c r="G182" s="49"/>
      <c r="H182" s="49"/>
      <c r="I182" s="22"/>
      <c r="J182" s="133"/>
      <c r="K182" s="143"/>
      <c r="L182" s="50"/>
      <c r="M182" s="22"/>
      <c r="N182" s="22"/>
      <c r="O182" s="25"/>
      <c r="P182" s="34"/>
      <c r="Q182" s="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</row>
    <row r="183" spans="1:45" ht="30">
      <c r="A183" s="73"/>
      <c r="B183" s="48"/>
      <c r="C183" s="22"/>
      <c r="D183" s="133"/>
      <c r="E183" s="133"/>
      <c r="F183" s="143"/>
      <c r="G183" s="49"/>
      <c r="H183" s="49"/>
      <c r="I183" s="22"/>
      <c r="J183" s="133"/>
      <c r="K183" s="143"/>
      <c r="L183" s="50"/>
      <c r="M183" s="22"/>
      <c r="N183" s="22"/>
      <c r="O183" s="25"/>
      <c r="P183" s="34"/>
      <c r="Q183" s="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</row>
    <row r="184" spans="1:45" ht="30">
      <c r="A184" s="73"/>
      <c r="B184" s="48"/>
      <c r="C184" s="22"/>
      <c r="D184" s="133"/>
      <c r="E184" s="133"/>
      <c r="F184" s="143"/>
      <c r="G184" s="49"/>
      <c r="H184" s="49"/>
      <c r="I184" s="22"/>
      <c r="J184" s="133"/>
      <c r="K184" s="143"/>
      <c r="L184" s="50"/>
      <c r="M184" s="22"/>
      <c r="N184" s="22"/>
      <c r="O184" s="25"/>
      <c r="P184" s="34"/>
      <c r="Q184" s="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</row>
    <row r="185" spans="1:45" ht="30">
      <c r="A185" s="73"/>
      <c r="B185" s="48"/>
      <c r="C185" s="22"/>
      <c r="D185" s="133"/>
      <c r="E185" s="133"/>
      <c r="F185" s="143"/>
      <c r="G185" s="49"/>
      <c r="H185" s="49"/>
      <c r="I185" s="22"/>
      <c r="J185" s="133"/>
      <c r="K185" s="143"/>
      <c r="L185" s="50"/>
      <c r="M185" s="22"/>
      <c r="N185" s="22"/>
      <c r="O185" s="25"/>
      <c r="P185" s="34"/>
      <c r="Q185" s="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</row>
    <row r="186" spans="1:45" ht="30">
      <c r="A186" s="73"/>
      <c r="B186" s="48"/>
      <c r="C186" s="22"/>
      <c r="D186" s="133"/>
      <c r="E186" s="133"/>
      <c r="F186" s="143"/>
      <c r="G186" s="49"/>
      <c r="H186" s="49"/>
      <c r="I186" s="22"/>
      <c r="J186" s="133"/>
      <c r="K186" s="143"/>
      <c r="L186" s="50"/>
      <c r="M186" s="22"/>
      <c r="N186" s="22"/>
      <c r="O186" s="25"/>
      <c r="P186" s="34"/>
      <c r="Q186" s="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</row>
    <row r="187" spans="1:45" ht="30">
      <c r="A187" s="72"/>
      <c r="B187" s="11"/>
      <c r="C187" s="20"/>
      <c r="D187" s="128"/>
      <c r="E187" s="128"/>
      <c r="F187" s="140"/>
      <c r="G187" s="7"/>
      <c r="H187" s="7"/>
      <c r="I187" s="20"/>
      <c r="J187" s="128"/>
      <c r="K187" s="140"/>
      <c r="L187" s="32"/>
      <c r="M187" s="20"/>
      <c r="N187" s="22"/>
      <c r="O187" s="25"/>
      <c r="P187" s="34"/>
      <c r="Q187" s="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</row>
    <row r="188" spans="1:45" ht="30">
      <c r="A188" s="72"/>
      <c r="B188" s="11"/>
      <c r="C188" s="20"/>
      <c r="D188" s="128"/>
      <c r="E188" s="128"/>
      <c r="F188" s="140"/>
      <c r="G188" s="7"/>
      <c r="H188" s="7"/>
      <c r="I188" s="20"/>
      <c r="J188" s="128"/>
      <c r="K188" s="140"/>
      <c r="L188" s="32"/>
      <c r="M188" s="20"/>
      <c r="N188" s="22"/>
      <c r="O188" s="25"/>
      <c r="P188" s="34"/>
      <c r="Q188" s="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</row>
    <row r="189" spans="1:45" ht="30">
      <c r="A189" s="72"/>
      <c r="B189" s="11"/>
      <c r="C189" s="20"/>
      <c r="D189" s="128"/>
      <c r="E189" s="128"/>
      <c r="F189" s="140"/>
      <c r="G189" s="7"/>
      <c r="H189" s="7"/>
      <c r="I189" s="20"/>
      <c r="J189" s="128"/>
      <c r="K189" s="140"/>
      <c r="L189" s="32"/>
      <c r="M189" s="20"/>
      <c r="N189" s="22"/>
      <c r="O189" s="25"/>
      <c r="P189" s="34"/>
      <c r="Q189" s="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</row>
    <row r="190" spans="1:45" ht="30">
      <c r="A190" s="72"/>
      <c r="B190" s="11"/>
      <c r="C190" s="20"/>
      <c r="D190" s="128"/>
      <c r="E190" s="128"/>
      <c r="F190" s="140"/>
      <c r="G190" s="7"/>
      <c r="H190" s="7"/>
      <c r="I190" s="20"/>
      <c r="J190" s="128"/>
      <c r="K190" s="140"/>
      <c r="L190" s="32"/>
      <c r="M190" s="20"/>
      <c r="N190" s="22"/>
      <c r="O190" s="25"/>
      <c r="P190" s="34"/>
      <c r="Q190" s="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</row>
    <row r="191" spans="1:45" ht="30">
      <c r="A191" s="72"/>
      <c r="B191" s="11"/>
      <c r="C191" s="20"/>
      <c r="D191" s="128"/>
      <c r="E191" s="128"/>
      <c r="F191" s="140"/>
      <c r="G191" s="7"/>
      <c r="H191" s="7"/>
      <c r="I191" s="20"/>
      <c r="J191" s="128"/>
      <c r="K191" s="140"/>
      <c r="L191" s="32"/>
      <c r="M191" s="20"/>
      <c r="N191" s="22"/>
      <c r="O191" s="25"/>
      <c r="P191" s="34"/>
      <c r="Q191" s="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</row>
    <row r="192" spans="1:45" ht="30">
      <c r="A192" s="72"/>
      <c r="B192" s="11"/>
      <c r="C192" s="20"/>
      <c r="D192" s="128"/>
      <c r="E192" s="128"/>
      <c r="F192" s="140"/>
      <c r="G192" s="7"/>
      <c r="H192" s="7"/>
      <c r="I192" s="20"/>
      <c r="J192" s="128"/>
      <c r="K192" s="140"/>
      <c r="L192" s="32"/>
      <c r="M192" s="20"/>
      <c r="N192" s="22"/>
      <c r="O192" s="25"/>
      <c r="P192" s="34"/>
      <c r="Q192" s="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</row>
    <row r="193" spans="1:45" ht="30">
      <c r="A193" s="72"/>
      <c r="B193" s="11"/>
      <c r="C193" s="20"/>
      <c r="D193" s="128"/>
      <c r="E193" s="128"/>
      <c r="F193" s="140"/>
      <c r="G193" s="7"/>
      <c r="H193" s="7"/>
      <c r="I193" s="20"/>
      <c r="J193" s="128"/>
      <c r="K193" s="140"/>
      <c r="L193" s="32"/>
      <c r="M193" s="20"/>
      <c r="N193" s="22"/>
      <c r="O193" s="25"/>
      <c r="P193" s="34"/>
      <c r="Q193" s="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</row>
    <row r="194" spans="1:45" ht="30">
      <c r="A194" s="72"/>
      <c r="B194" s="11"/>
      <c r="C194" s="20"/>
      <c r="D194" s="128"/>
      <c r="E194" s="128"/>
      <c r="F194" s="140"/>
      <c r="G194" s="7"/>
      <c r="H194" s="7"/>
      <c r="I194" s="20"/>
      <c r="J194" s="128"/>
      <c r="K194" s="140"/>
      <c r="L194" s="32"/>
      <c r="M194" s="20"/>
      <c r="N194" s="22"/>
      <c r="O194" s="25"/>
      <c r="P194" s="34"/>
      <c r="Q194" s="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</row>
    <row r="195" spans="1:45" ht="30">
      <c r="A195" s="72"/>
      <c r="B195" s="11"/>
      <c r="C195" s="20"/>
      <c r="D195" s="128"/>
      <c r="E195" s="128"/>
      <c r="F195" s="140"/>
      <c r="G195" s="7"/>
      <c r="H195" s="7"/>
      <c r="I195" s="20"/>
      <c r="J195" s="128"/>
      <c r="K195" s="140"/>
      <c r="L195" s="32"/>
      <c r="M195" s="20"/>
      <c r="N195" s="22"/>
      <c r="O195" s="25"/>
      <c r="P195" s="34"/>
      <c r="Q195" s="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</row>
    <row r="196" spans="1:45" ht="30">
      <c r="A196" s="72"/>
      <c r="B196" s="11"/>
      <c r="C196" s="20"/>
      <c r="D196" s="128"/>
      <c r="E196" s="128"/>
      <c r="F196" s="140"/>
      <c r="G196" s="7"/>
      <c r="H196" s="7"/>
      <c r="I196" s="20"/>
      <c r="J196" s="128"/>
      <c r="K196" s="140"/>
      <c r="L196" s="32"/>
      <c r="M196" s="20"/>
      <c r="N196" s="22"/>
      <c r="O196" s="26"/>
      <c r="P196" s="34"/>
      <c r="Q196" s="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</row>
    <row r="197" spans="1:45" ht="30">
      <c r="A197" s="72"/>
      <c r="B197" s="11"/>
      <c r="C197" s="20"/>
      <c r="D197" s="128"/>
      <c r="E197" s="128"/>
      <c r="F197" s="140"/>
      <c r="G197" s="7"/>
      <c r="H197" s="7"/>
      <c r="I197" s="20"/>
      <c r="J197" s="128"/>
      <c r="K197" s="140"/>
      <c r="L197" s="32"/>
      <c r="M197" s="20"/>
      <c r="N197" s="22"/>
      <c r="O197" s="26"/>
      <c r="P197" s="34"/>
      <c r="Q197" s="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</row>
    <row r="198" spans="1:45" ht="30">
      <c r="A198" s="72"/>
      <c r="B198" s="11"/>
      <c r="C198" s="20"/>
      <c r="D198" s="128"/>
      <c r="E198" s="128"/>
      <c r="F198" s="140"/>
      <c r="G198" s="7"/>
      <c r="H198" s="7"/>
      <c r="I198" s="20"/>
      <c r="J198" s="128"/>
      <c r="K198" s="140"/>
      <c r="L198" s="32"/>
      <c r="M198" s="20"/>
      <c r="N198" s="22"/>
      <c r="O198" s="26"/>
      <c r="P198" s="34"/>
      <c r="Q198" s="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</row>
    <row r="199" spans="1:45" ht="30">
      <c r="A199" s="72"/>
      <c r="B199" s="11"/>
      <c r="C199" s="20"/>
      <c r="D199" s="128"/>
      <c r="E199" s="128"/>
      <c r="F199" s="140"/>
      <c r="G199" s="7"/>
      <c r="H199" s="7"/>
      <c r="I199" s="20"/>
      <c r="J199" s="128"/>
      <c r="K199" s="140"/>
      <c r="L199" s="32"/>
      <c r="M199" s="20"/>
      <c r="N199" s="22"/>
      <c r="O199" s="26"/>
      <c r="P199" s="34"/>
      <c r="Q199" s="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</row>
    <row r="200" spans="1:45" ht="30">
      <c r="A200" s="72"/>
      <c r="B200" s="11"/>
      <c r="C200" s="20"/>
      <c r="D200" s="128"/>
      <c r="E200" s="128"/>
      <c r="F200" s="140"/>
      <c r="G200" s="7"/>
      <c r="H200" s="7"/>
      <c r="I200" s="20"/>
      <c r="J200" s="128"/>
      <c r="K200" s="140"/>
      <c r="L200" s="32"/>
      <c r="M200" s="20"/>
      <c r="N200" s="22"/>
      <c r="O200" s="26"/>
      <c r="P200" s="34"/>
      <c r="Q200" s="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</row>
    <row r="201" spans="1:45" ht="30">
      <c r="A201" s="72"/>
      <c r="B201" s="11"/>
      <c r="C201" s="20"/>
      <c r="D201" s="128"/>
      <c r="E201" s="128"/>
      <c r="F201" s="140"/>
      <c r="G201" s="7"/>
      <c r="H201" s="7"/>
      <c r="I201" s="20"/>
      <c r="J201" s="128"/>
      <c r="K201" s="140"/>
      <c r="L201" s="32"/>
      <c r="M201" s="20"/>
      <c r="N201" s="22"/>
      <c r="O201" s="26"/>
      <c r="P201" s="34"/>
      <c r="Q201" s="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</row>
    <row r="202" spans="1:45" ht="30">
      <c r="A202" s="72"/>
      <c r="B202" s="11"/>
      <c r="C202" s="20"/>
      <c r="D202" s="128"/>
      <c r="E202" s="128"/>
      <c r="F202" s="140"/>
      <c r="G202" s="7"/>
      <c r="H202" s="7"/>
      <c r="I202" s="20"/>
      <c r="J202" s="128"/>
      <c r="K202" s="140"/>
      <c r="L202" s="32"/>
      <c r="M202" s="20"/>
      <c r="N202" s="22"/>
      <c r="O202" s="26"/>
      <c r="P202" s="34"/>
      <c r="Q202" s="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</row>
    <row r="203" spans="1:45" ht="30">
      <c r="A203" s="72"/>
      <c r="B203" s="11"/>
      <c r="C203" s="20"/>
      <c r="D203" s="128"/>
      <c r="E203" s="128"/>
      <c r="F203" s="140"/>
      <c r="G203" s="7"/>
      <c r="H203" s="7"/>
      <c r="I203" s="20"/>
      <c r="J203" s="128"/>
      <c r="K203" s="140"/>
      <c r="L203" s="32"/>
      <c r="M203" s="20"/>
      <c r="N203" s="22"/>
      <c r="O203" s="26"/>
      <c r="P203" s="34"/>
      <c r="Q203" s="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</row>
    <row r="204" spans="1:45" ht="30">
      <c r="A204" s="72"/>
      <c r="B204" s="11"/>
      <c r="C204" s="20"/>
      <c r="D204" s="128"/>
      <c r="E204" s="128"/>
      <c r="F204" s="140"/>
      <c r="G204" s="7"/>
      <c r="H204" s="7"/>
      <c r="I204" s="20"/>
      <c r="J204" s="128"/>
      <c r="K204" s="140"/>
      <c r="L204" s="32"/>
      <c r="M204" s="20"/>
      <c r="N204" s="22"/>
      <c r="O204" s="26"/>
      <c r="P204" s="34"/>
      <c r="Q204" s="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</row>
    <row r="205" spans="1:45" ht="30">
      <c r="A205" s="72"/>
      <c r="B205" s="11"/>
      <c r="C205" s="20"/>
      <c r="D205" s="128"/>
      <c r="E205" s="128"/>
      <c r="F205" s="140"/>
      <c r="G205" s="7"/>
      <c r="H205" s="7"/>
      <c r="I205" s="20"/>
      <c r="J205" s="128"/>
      <c r="K205" s="140"/>
      <c r="L205" s="32"/>
      <c r="M205" s="20"/>
      <c r="N205" s="22"/>
      <c r="O205" s="26"/>
      <c r="P205" s="34"/>
      <c r="Q205" s="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</row>
    <row r="206" spans="3:16" ht="23.25">
      <c r="C206" s="21"/>
      <c r="D206" s="134"/>
      <c r="E206" s="134"/>
      <c r="F206" s="144"/>
      <c r="I206" s="21"/>
      <c r="J206" s="134"/>
      <c r="K206" s="144"/>
      <c r="N206" s="23"/>
      <c r="O206" s="124"/>
      <c r="P206" s="125"/>
    </row>
    <row r="207" spans="3:16" ht="23.25">
      <c r="C207" s="21"/>
      <c r="D207" s="134"/>
      <c r="E207" s="134"/>
      <c r="F207" s="144"/>
      <c r="I207" s="21"/>
      <c r="J207" s="134"/>
      <c r="K207" s="144"/>
      <c r="N207" s="23"/>
      <c r="O207" s="124"/>
      <c r="P207" s="125"/>
    </row>
    <row r="208" spans="3:16" ht="23.25">
      <c r="C208" s="21"/>
      <c r="D208" s="134"/>
      <c r="E208" s="134"/>
      <c r="F208" s="144"/>
      <c r="I208" s="21"/>
      <c r="J208" s="134"/>
      <c r="K208" s="144"/>
      <c r="N208" s="23"/>
      <c r="O208" s="124"/>
      <c r="P208" s="125"/>
    </row>
    <row r="209" spans="3:16" ht="23.25">
      <c r="C209" s="21"/>
      <c r="D209" s="134"/>
      <c r="E209" s="134"/>
      <c r="F209" s="144"/>
      <c r="I209" s="21"/>
      <c r="J209" s="134"/>
      <c r="K209" s="144"/>
      <c r="N209" s="23"/>
      <c r="O209" s="124"/>
      <c r="P209" s="125"/>
    </row>
    <row r="210" spans="3:16" ht="23.25">
      <c r="C210" s="21"/>
      <c r="D210" s="134"/>
      <c r="E210" s="134"/>
      <c r="F210" s="144"/>
      <c r="I210" s="21"/>
      <c r="J210" s="134"/>
      <c r="K210" s="144"/>
      <c r="N210" s="23"/>
      <c r="O210" s="124"/>
      <c r="P210" s="125"/>
    </row>
    <row r="211" spans="3:16" ht="23.25">
      <c r="C211" s="21"/>
      <c r="D211" s="134"/>
      <c r="E211" s="134"/>
      <c r="F211" s="144"/>
      <c r="I211" s="21"/>
      <c r="J211" s="134"/>
      <c r="K211" s="144"/>
      <c r="N211" s="23"/>
      <c r="O211" s="124"/>
      <c r="P211" s="125"/>
    </row>
    <row r="212" spans="3:16" ht="23.25">
      <c r="C212" s="21"/>
      <c r="D212" s="134"/>
      <c r="E212" s="134"/>
      <c r="F212" s="144"/>
      <c r="I212" s="21"/>
      <c r="J212" s="134"/>
      <c r="K212" s="144"/>
      <c r="N212" s="23"/>
      <c r="O212" s="124"/>
      <c r="P212" s="125"/>
    </row>
    <row r="213" spans="3:16" ht="23.25">
      <c r="C213" s="21"/>
      <c r="D213" s="134"/>
      <c r="E213" s="134"/>
      <c r="F213" s="144"/>
      <c r="I213" s="21"/>
      <c r="J213" s="134"/>
      <c r="K213" s="144"/>
      <c r="N213" s="23"/>
      <c r="O213" s="124"/>
      <c r="P213" s="125"/>
    </row>
    <row r="214" spans="3:16" ht="23.25">
      <c r="C214" s="21"/>
      <c r="D214" s="134"/>
      <c r="E214" s="134"/>
      <c r="F214" s="144"/>
      <c r="I214" s="21"/>
      <c r="J214" s="134"/>
      <c r="K214" s="144"/>
      <c r="N214" s="23"/>
      <c r="O214" s="124"/>
      <c r="P214" s="125"/>
    </row>
    <row r="215" spans="3:16" ht="23.25">
      <c r="C215" s="21"/>
      <c r="D215" s="134"/>
      <c r="E215" s="134"/>
      <c r="F215" s="144"/>
      <c r="I215" s="21"/>
      <c r="J215" s="134"/>
      <c r="K215" s="144"/>
      <c r="N215" s="23"/>
      <c r="O215" s="124"/>
      <c r="P215" s="125"/>
    </row>
    <row r="216" spans="3:16" ht="23.25">
      <c r="C216" s="21"/>
      <c r="D216" s="134"/>
      <c r="E216" s="134"/>
      <c r="F216" s="144"/>
      <c r="I216" s="21"/>
      <c r="J216" s="134"/>
      <c r="K216" s="144"/>
      <c r="N216" s="23"/>
      <c r="O216" s="124"/>
      <c r="P216" s="125"/>
    </row>
    <row r="217" spans="3:16" ht="23.25">
      <c r="C217" s="21"/>
      <c r="D217" s="134"/>
      <c r="E217" s="134"/>
      <c r="F217" s="144"/>
      <c r="I217" s="21"/>
      <c r="J217" s="134"/>
      <c r="K217" s="144"/>
      <c r="N217" s="23"/>
      <c r="O217" s="124"/>
      <c r="P217" s="125"/>
    </row>
    <row r="218" spans="3:16" ht="23.25">
      <c r="C218" s="21"/>
      <c r="D218" s="134"/>
      <c r="E218" s="134"/>
      <c r="F218" s="144"/>
      <c r="I218" s="21"/>
      <c r="J218" s="134"/>
      <c r="K218" s="144"/>
      <c r="N218" s="23"/>
      <c r="O218" s="124"/>
      <c r="P218" s="125"/>
    </row>
    <row r="219" spans="3:16" ht="23.25">
      <c r="C219" s="21"/>
      <c r="D219" s="134"/>
      <c r="E219" s="134"/>
      <c r="F219" s="144"/>
      <c r="I219" s="21"/>
      <c r="J219" s="134"/>
      <c r="K219" s="144"/>
      <c r="N219" s="23"/>
      <c r="O219" s="124"/>
      <c r="P219" s="125"/>
    </row>
    <row r="220" spans="3:16" ht="23.25">
      <c r="C220" s="21"/>
      <c r="D220" s="134"/>
      <c r="E220" s="134"/>
      <c r="F220" s="144"/>
      <c r="I220" s="21"/>
      <c r="J220" s="134"/>
      <c r="K220" s="144"/>
      <c r="N220" s="23"/>
      <c r="O220" s="124"/>
      <c r="P220" s="125"/>
    </row>
    <row r="221" spans="3:16" ht="23.25">
      <c r="C221" s="21"/>
      <c r="D221" s="134"/>
      <c r="E221" s="134"/>
      <c r="F221" s="144"/>
      <c r="I221" s="21"/>
      <c r="J221" s="134"/>
      <c r="K221" s="144"/>
      <c r="N221" s="23"/>
      <c r="O221" s="124"/>
      <c r="P221" s="125"/>
    </row>
    <row r="222" spans="3:16" ht="23.25">
      <c r="C222" s="21"/>
      <c r="D222" s="134"/>
      <c r="E222" s="134"/>
      <c r="F222" s="144"/>
      <c r="I222" s="21"/>
      <c r="J222" s="134"/>
      <c r="K222" s="144"/>
      <c r="N222" s="23"/>
      <c r="O222" s="124"/>
      <c r="P222" s="125"/>
    </row>
    <row r="223" spans="3:16" ht="23.25">
      <c r="C223" s="21"/>
      <c r="D223" s="134"/>
      <c r="E223" s="134"/>
      <c r="F223" s="144"/>
      <c r="I223" s="21"/>
      <c r="J223" s="134"/>
      <c r="K223" s="144"/>
      <c r="N223" s="23"/>
      <c r="O223" s="124"/>
      <c r="P223" s="125"/>
    </row>
    <row r="224" spans="3:16" ht="23.25">
      <c r="C224" s="21"/>
      <c r="D224" s="134"/>
      <c r="E224" s="134"/>
      <c r="F224" s="144"/>
      <c r="I224" s="21"/>
      <c r="J224" s="134"/>
      <c r="K224" s="144"/>
      <c r="N224" s="23"/>
      <c r="O224" s="124"/>
      <c r="P224" s="125"/>
    </row>
    <row r="225" spans="3:16" ht="23.25">
      <c r="C225" s="21"/>
      <c r="D225" s="134"/>
      <c r="E225" s="134"/>
      <c r="F225" s="144"/>
      <c r="I225" s="21"/>
      <c r="J225" s="134"/>
      <c r="K225" s="144"/>
      <c r="N225" s="23"/>
      <c r="O225" s="124"/>
      <c r="P225" s="125"/>
    </row>
    <row r="226" spans="3:16" ht="23.25">
      <c r="C226" s="21"/>
      <c r="D226" s="134"/>
      <c r="E226" s="134"/>
      <c r="F226" s="144"/>
      <c r="I226" s="21"/>
      <c r="J226" s="134"/>
      <c r="K226" s="144"/>
      <c r="N226" s="23"/>
      <c r="O226" s="124"/>
      <c r="P226" s="125"/>
    </row>
    <row r="227" spans="3:16" ht="23.25">
      <c r="C227" s="21"/>
      <c r="D227" s="134"/>
      <c r="E227" s="134"/>
      <c r="F227" s="144"/>
      <c r="I227" s="21"/>
      <c r="J227" s="134"/>
      <c r="K227" s="144"/>
      <c r="N227" s="23"/>
      <c r="O227" s="124"/>
      <c r="P227" s="125"/>
    </row>
    <row r="228" spans="3:16" ht="23.25">
      <c r="C228" s="21"/>
      <c r="D228" s="134"/>
      <c r="E228" s="134"/>
      <c r="F228" s="144"/>
      <c r="I228" s="21"/>
      <c r="J228" s="134"/>
      <c r="K228" s="144"/>
      <c r="N228" s="23"/>
      <c r="O228" s="124"/>
      <c r="P228" s="125"/>
    </row>
    <row r="229" spans="3:16" ht="23.25">
      <c r="C229" s="21"/>
      <c r="D229" s="134"/>
      <c r="E229" s="134"/>
      <c r="F229" s="144"/>
      <c r="I229" s="21"/>
      <c r="J229" s="134"/>
      <c r="K229" s="144"/>
      <c r="N229" s="23"/>
      <c r="O229" s="124"/>
      <c r="P229" s="125"/>
    </row>
    <row r="230" spans="3:16" ht="23.25">
      <c r="C230" s="21"/>
      <c r="D230" s="134"/>
      <c r="E230" s="134"/>
      <c r="F230" s="144"/>
      <c r="I230" s="21"/>
      <c r="J230" s="134"/>
      <c r="K230" s="144"/>
      <c r="N230" s="23"/>
      <c r="O230" s="124"/>
      <c r="P230" s="125"/>
    </row>
    <row r="231" spans="3:16" ht="23.25">
      <c r="C231" s="21"/>
      <c r="D231" s="134"/>
      <c r="E231" s="134"/>
      <c r="F231" s="144"/>
      <c r="I231" s="21"/>
      <c r="J231" s="134"/>
      <c r="K231" s="144"/>
      <c r="N231" s="23"/>
      <c r="O231" s="124"/>
      <c r="P231" s="125"/>
    </row>
    <row r="232" spans="3:16" ht="23.25">
      <c r="C232" s="21"/>
      <c r="D232" s="134"/>
      <c r="E232" s="134"/>
      <c r="F232" s="144"/>
      <c r="I232" s="21"/>
      <c r="J232" s="134"/>
      <c r="K232" s="144"/>
      <c r="N232" s="23"/>
      <c r="O232" s="124"/>
      <c r="P232" s="125"/>
    </row>
    <row r="233" spans="3:16" ht="23.25">
      <c r="C233" s="21"/>
      <c r="D233" s="134"/>
      <c r="E233" s="134"/>
      <c r="F233" s="144"/>
      <c r="I233" s="21"/>
      <c r="J233" s="134"/>
      <c r="K233" s="144"/>
      <c r="N233" s="23"/>
      <c r="O233" s="124"/>
      <c r="P233" s="125"/>
    </row>
    <row r="234" spans="3:16" ht="23.25">
      <c r="C234" s="21"/>
      <c r="D234" s="134"/>
      <c r="E234" s="134"/>
      <c r="F234" s="144"/>
      <c r="I234" s="21"/>
      <c r="J234" s="134"/>
      <c r="K234" s="144"/>
      <c r="N234" s="23"/>
      <c r="O234" s="124"/>
      <c r="P234" s="125"/>
    </row>
    <row r="235" spans="3:16" ht="23.25">
      <c r="C235" s="21"/>
      <c r="D235" s="134"/>
      <c r="E235" s="134"/>
      <c r="F235" s="144"/>
      <c r="I235" s="21"/>
      <c r="J235" s="134"/>
      <c r="K235" s="144"/>
      <c r="N235" s="23"/>
      <c r="O235" s="124"/>
      <c r="P235" s="125"/>
    </row>
    <row r="236" spans="3:16" ht="23.25">
      <c r="C236" s="21"/>
      <c r="D236" s="134"/>
      <c r="E236" s="134"/>
      <c r="F236" s="144"/>
      <c r="I236" s="21"/>
      <c r="J236" s="134"/>
      <c r="K236" s="144"/>
      <c r="N236" s="23"/>
      <c r="O236" s="124"/>
      <c r="P236" s="125"/>
    </row>
    <row r="237" spans="3:16" ht="23.25">
      <c r="C237" s="21"/>
      <c r="D237" s="134"/>
      <c r="E237" s="134"/>
      <c r="F237" s="144"/>
      <c r="I237" s="21"/>
      <c r="J237" s="134"/>
      <c r="K237" s="144"/>
      <c r="N237" s="23"/>
      <c r="O237" s="124"/>
      <c r="P237" s="125"/>
    </row>
    <row r="238" spans="3:16" ht="23.25">
      <c r="C238" s="21"/>
      <c r="D238" s="134"/>
      <c r="E238" s="134"/>
      <c r="F238" s="144"/>
      <c r="I238" s="21"/>
      <c r="J238" s="134"/>
      <c r="K238" s="144"/>
      <c r="N238" s="23"/>
      <c r="O238" s="124"/>
      <c r="P238" s="125"/>
    </row>
    <row r="239" spans="3:16" ht="23.25">
      <c r="C239" s="21"/>
      <c r="D239" s="134"/>
      <c r="E239" s="134"/>
      <c r="F239" s="144"/>
      <c r="I239" s="21"/>
      <c r="J239" s="134"/>
      <c r="K239" s="144"/>
      <c r="N239" s="23"/>
      <c r="O239" s="124"/>
      <c r="P239" s="125"/>
    </row>
    <row r="240" spans="3:16" ht="23.25">
      <c r="C240" s="21"/>
      <c r="D240" s="134"/>
      <c r="E240" s="134"/>
      <c r="F240" s="144"/>
      <c r="I240" s="21"/>
      <c r="J240" s="134"/>
      <c r="K240" s="144"/>
      <c r="N240" s="23"/>
      <c r="O240" s="124"/>
      <c r="P240" s="125"/>
    </row>
    <row r="241" spans="3:16" ht="23.25">
      <c r="C241" s="21"/>
      <c r="D241" s="134"/>
      <c r="E241" s="134"/>
      <c r="F241" s="144"/>
      <c r="I241" s="21"/>
      <c r="J241" s="134"/>
      <c r="K241" s="144"/>
      <c r="N241" s="23"/>
      <c r="O241" s="124"/>
      <c r="P241" s="125"/>
    </row>
    <row r="242" spans="3:16" ht="23.25">
      <c r="C242" s="21"/>
      <c r="D242" s="134"/>
      <c r="E242" s="134"/>
      <c r="F242" s="144"/>
      <c r="I242" s="21"/>
      <c r="J242" s="134"/>
      <c r="K242" s="144"/>
      <c r="N242" s="23"/>
      <c r="O242" s="124"/>
      <c r="P242" s="125"/>
    </row>
    <row r="243" spans="3:16" ht="23.25">
      <c r="C243" s="21"/>
      <c r="D243" s="134"/>
      <c r="E243" s="134"/>
      <c r="F243" s="144"/>
      <c r="I243" s="21"/>
      <c r="J243" s="134"/>
      <c r="K243" s="144"/>
      <c r="N243" s="23"/>
      <c r="O243" s="124"/>
      <c r="P243" s="125"/>
    </row>
    <row r="244" spans="3:16" ht="23.25">
      <c r="C244" s="21"/>
      <c r="D244" s="134"/>
      <c r="E244" s="134"/>
      <c r="F244" s="144"/>
      <c r="I244" s="21"/>
      <c r="J244" s="134"/>
      <c r="K244" s="144"/>
      <c r="N244" s="23"/>
      <c r="O244" s="124"/>
      <c r="P244" s="125"/>
    </row>
    <row r="245" spans="3:16" ht="23.25">
      <c r="C245" s="21"/>
      <c r="D245" s="134"/>
      <c r="E245" s="134"/>
      <c r="F245" s="144"/>
      <c r="I245" s="21"/>
      <c r="J245" s="134"/>
      <c r="K245" s="144"/>
      <c r="N245" s="23"/>
      <c r="O245" s="124"/>
      <c r="P245" s="125"/>
    </row>
    <row r="246" spans="3:16" ht="23.25">
      <c r="C246" s="21"/>
      <c r="D246" s="134"/>
      <c r="E246" s="134"/>
      <c r="F246" s="144"/>
      <c r="I246" s="21"/>
      <c r="J246" s="134"/>
      <c r="K246" s="144"/>
      <c r="N246" s="23"/>
      <c r="O246" s="124"/>
      <c r="P246" s="125"/>
    </row>
    <row r="247" spans="3:16" ht="23.25">
      <c r="C247" s="21"/>
      <c r="D247" s="134"/>
      <c r="E247" s="134"/>
      <c r="F247" s="144"/>
      <c r="I247" s="21"/>
      <c r="J247" s="134"/>
      <c r="K247" s="144"/>
      <c r="N247" s="23"/>
      <c r="O247" s="124"/>
      <c r="P247" s="125"/>
    </row>
    <row r="248" spans="3:16" ht="23.25">
      <c r="C248" s="21"/>
      <c r="D248" s="134"/>
      <c r="E248" s="134"/>
      <c r="F248" s="144"/>
      <c r="I248" s="21"/>
      <c r="J248" s="134"/>
      <c r="K248" s="144"/>
      <c r="N248" s="23"/>
      <c r="O248" s="124"/>
      <c r="P248" s="125"/>
    </row>
    <row r="249" spans="3:16" ht="23.25">
      <c r="C249" s="21"/>
      <c r="D249" s="134"/>
      <c r="E249" s="134"/>
      <c r="F249" s="144"/>
      <c r="I249" s="21"/>
      <c r="J249" s="134"/>
      <c r="K249" s="144"/>
      <c r="N249" s="23"/>
      <c r="O249" s="124"/>
      <c r="P249" s="125"/>
    </row>
    <row r="250" spans="3:16" ht="23.25">
      <c r="C250" s="21"/>
      <c r="D250" s="134"/>
      <c r="E250" s="134"/>
      <c r="F250" s="144"/>
      <c r="I250" s="21"/>
      <c r="J250" s="134"/>
      <c r="K250" s="144"/>
      <c r="N250" s="23"/>
      <c r="O250" s="124"/>
      <c r="P250" s="125"/>
    </row>
    <row r="251" spans="3:16" ht="23.25">
      <c r="C251" s="21"/>
      <c r="D251" s="134"/>
      <c r="E251" s="134"/>
      <c r="F251" s="144"/>
      <c r="I251" s="21"/>
      <c r="J251" s="134"/>
      <c r="K251" s="144"/>
      <c r="N251" s="23"/>
      <c r="O251" s="124"/>
      <c r="P251" s="125"/>
    </row>
    <row r="252" spans="3:16" ht="23.25">
      <c r="C252" s="21"/>
      <c r="D252" s="134"/>
      <c r="E252" s="134"/>
      <c r="F252" s="144"/>
      <c r="I252" s="21"/>
      <c r="J252" s="134"/>
      <c r="K252" s="144"/>
      <c r="N252" s="23"/>
      <c r="O252" s="124"/>
      <c r="P252" s="125"/>
    </row>
    <row r="253" spans="3:16" ht="23.25">
      <c r="C253" s="21"/>
      <c r="D253" s="134"/>
      <c r="E253" s="134"/>
      <c r="F253" s="144"/>
      <c r="I253" s="21"/>
      <c r="J253" s="134"/>
      <c r="K253" s="144"/>
      <c r="N253" s="23"/>
      <c r="O253" s="124"/>
      <c r="P253" s="125"/>
    </row>
    <row r="254" spans="3:16" ht="23.25">
      <c r="C254" s="21"/>
      <c r="D254" s="134"/>
      <c r="E254" s="134"/>
      <c r="F254" s="144"/>
      <c r="I254" s="21"/>
      <c r="J254" s="134"/>
      <c r="K254" s="144"/>
      <c r="N254" s="23"/>
      <c r="O254" s="124"/>
      <c r="P254" s="125"/>
    </row>
    <row r="255" spans="3:16" ht="23.25">
      <c r="C255" s="21"/>
      <c r="D255" s="134"/>
      <c r="E255" s="134"/>
      <c r="F255" s="144"/>
      <c r="I255" s="21"/>
      <c r="J255" s="134"/>
      <c r="K255" s="144"/>
      <c r="N255" s="23"/>
      <c r="O255" s="124"/>
      <c r="P255" s="125"/>
    </row>
    <row r="256" spans="3:16" ht="23.25">
      <c r="C256" s="21"/>
      <c r="D256" s="134"/>
      <c r="E256" s="134"/>
      <c r="F256" s="144"/>
      <c r="I256" s="21"/>
      <c r="J256" s="134"/>
      <c r="K256" s="144"/>
      <c r="N256" s="23"/>
      <c r="O256" s="124"/>
      <c r="P256" s="125"/>
    </row>
    <row r="257" spans="3:16" ht="23.25">
      <c r="C257" s="21"/>
      <c r="D257" s="134"/>
      <c r="E257" s="134"/>
      <c r="F257" s="144"/>
      <c r="I257" s="21"/>
      <c r="J257" s="134"/>
      <c r="K257" s="144"/>
      <c r="N257" s="23"/>
      <c r="O257" s="124"/>
      <c r="P257" s="125"/>
    </row>
    <row r="258" spans="3:16" ht="23.25">
      <c r="C258" s="21"/>
      <c r="D258" s="134"/>
      <c r="E258" s="134"/>
      <c r="F258" s="144"/>
      <c r="I258" s="21"/>
      <c r="J258" s="134"/>
      <c r="K258" s="144"/>
      <c r="N258" s="23"/>
      <c r="O258" s="124"/>
      <c r="P258" s="125"/>
    </row>
    <row r="259" spans="3:16" ht="23.25">
      <c r="C259" s="21"/>
      <c r="D259" s="134"/>
      <c r="E259" s="134"/>
      <c r="F259" s="144"/>
      <c r="I259" s="21"/>
      <c r="J259" s="134"/>
      <c r="K259" s="144"/>
      <c r="N259" s="23"/>
      <c r="O259" s="124"/>
      <c r="P259" s="125"/>
    </row>
    <row r="260" spans="3:16" ht="23.25">
      <c r="C260" s="21"/>
      <c r="D260" s="134"/>
      <c r="E260" s="134"/>
      <c r="F260" s="144"/>
      <c r="I260" s="21"/>
      <c r="J260" s="134"/>
      <c r="K260" s="144"/>
      <c r="N260" s="23"/>
      <c r="O260" s="124"/>
      <c r="P260" s="125"/>
    </row>
    <row r="261" spans="3:16" ht="23.25">
      <c r="C261" s="21"/>
      <c r="D261" s="134"/>
      <c r="E261" s="134"/>
      <c r="F261" s="144"/>
      <c r="I261" s="21"/>
      <c r="J261" s="134"/>
      <c r="K261" s="144"/>
      <c r="N261" s="23"/>
      <c r="O261" s="124"/>
      <c r="P261" s="125"/>
    </row>
    <row r="262" spans="3:16" ht="23.25">
      <c r="C262" s="21"/>
      <c r="D262" s="134"/>
      <c r="E262" s="134"/>
      <c r="F262" s="144"/>
      <c r="I262" s="21"/>
      <c r="J262" s="134"/>
      <c r="K262" s="144"/>
      <c r="N262" s="23"/>
      <c r="O262" s="124"/>
      <c r="P262" s="125"/>
    </row>
    <row r="263" spans="3:16" ht="23.25">
      <c r="C263" s="21"/>
      <c r="D263" s="134"/>
      <c r="E263" s="134"/>
      <c r="F263" s="144"/>
      <c r="I263" s="21"/>
      <c r="J263" s="134"/>
      <c r="K263" s="144"/>
      <c r="N263" s="23"/>
      <c r="O263" s="124"/>
      <c r="P263" s="125"/>
    </row>
    <row r="264" spans="3:16" ht="23.25">
      <c r="C264" s="21"/>
      <c r="D264" s="134"/>
      <c r="E264" s="134"/>
      <c r="F264" s="144"/>
      <c r="I264" s="21"/>
      <c r="J264" s="134"/>
      <c r="K264" s="144"/>
      <c r="N264" s="23"/>
      <c r="O264" s="124"/>
      <c r="P264" s="125"/>
    </row>
    <row r="265" spans="3:16" ht="23.25">
      <c r="C265" s="21"/>
      <c r="D265" s="134"/>
      <c r="E265" s="134"/>
      <c r="F265" s="144"/>
      <c r="I265" s="21"/>
      <c r="J265" s="134"/>
      <c r="K265" s="144"/>
      <c r="N265" s="23"/>
      <c r="O265" s="124"/>
      <c r="P265" s="125"/>
    </row>
    <row r="266" spans="3:16" ht="23.25">
      <c r="C266" s="21"/>
      <c r="D266" s="134"/>
      <c r="E266" s="134"/>
      <c r="F266" s="144"/>
      <c r="I266" s="21"/>
      <c r="J266" s="134"/>
      <c r="K266" s="144"/>
      <c r="N266" s="23"/>
      <c r="O266" s="124"/>
      <c r="P266" s="125"/>
    </row>
    <row r="267" spans="3:16" ht="23.25">
      <c r="C267" s="21"/>
      <c r="D267" s="134"/>
      <c r="E267" s="134"/>
      <c r="F267" s="144"/>
      <c r="I267" s="21"/>
      <c r="J267" s="134"/>
      <c r="K267" s="144"/>
      <c r="N267" s="23"/>
      <c r="O267" s="124"/>
      <c r="P267" s="125"/>
    </row>
    <row r="268" spans="3:16" ht="23.25">
      <c r="C268" s="21"/>
      <c r="D268" s="134"/>
      <c r="E268" s="134"/>
      <c r="F268" s="144"/>
      <c r="I268" s="21"/>
      <c r="J268" s="134"/>
      <c r="K268" s="144"/>
      <c r="N268" s="23"/>
      <c r="O268" s="124"/>
      <c r="P268" s="125"/>
    </row>
    <row r="269" spans="3:16" ht="23.25">
      <c r="C269" s="21"/>
      <c r="D269" s="134"/>
      <c r="E269" s="134"/>
      <c r="F269" s="144"/>
      <c r="I269" s="21"/>
      <c r="J269" s="134"/>
      <c r="K269" s="144"/>
      <c r="N269" s="23"/>
      <c r="O269" s="124"/>
      <c r="P269" s="125"/>
    </row>
    <row r="270" spans="3:16" ht="23.25">
      <c r="C270" s="21"/>
      <c r="D270" s="134"/>
      <c r="E270" s="134"/>
      <c r="F270" s="144"/>
      <c r="I270" s="21"/>
      <c r="J270" s="134"/>
      <c r="K270" s="144"/>
      <c r="N270" s="23"/>
      <c r="O270" s="124"/>
      <c r="P270" s="125"/>
    </row>
    <row r="271" spans="3:16" ht="23.25">
      <c r="C271" s="21"/>
      <c r="D271" s="134"/>
      <c r="E271" s="134"/>
      <c r="F271" s="144"/>
      <c r="I271" s="21"/>
      <c r="J271" s="134"/>
      <c r="K271" s="144"/>
      <c r="N271" s="23"/>
      <c r="O271" s="124"/>
      <c r="P271" s="125"/>
    </row>
    <row r="272" spans="3:16" ht="23.25">
      <c r="C272" s="21"/>
      <c r="D272" s="134"/>
      <c r="E272" s="134"/>
      <c r="F272" s="144"/>
      <c r="I272" s="21"/>
      <c r="J272" s="134"/>
      <c r="K272" s="144"/>
      <c r="N272" s="23"/>
      <c r="O272" s="124"/>
      <c r="P272" s="125"/>
    </row>
    <row r="273" spans="3:16" ht="23.25">
      <c r="C273" s="21"/>
      <c r="D273" s="134"/>
      <c r="E273" s="134"/>
      <c r="F273" s="144"/>
      <c r="I273" s="21"/>
      <c r="J273" s="134"/>
      <c r="K273" s="144"/>
      <c r="N273" s="23"/>
      <c r="O273" s="124"/>
      <c r="P273" s="125"/>
    </row>
    <row r="274" spans="3:16" ht="23.25">
      <c r="C274" s="21"/>
      <c r="D274" s="134"/>
      <c r="E274" s="134"/>
      <c r="F274" s="144"/>
      <c r="I274" s="21"/>
      <c r="J274" s="134"/>
      <c r="K274" s="144"/>
      <c r="N274" s="23"/>
      <c r="O274" s="124"/>
      <c r="P274" s="125"/>
    </row>
    <row r="275" spans="3:16" ht="23.25">
      <c r="C275" s="21"/>
      <c r="D275" s="134"/>
      <c r="E275" s="134"/>
      <c r="F275" s="144"/>
      <c r="I275" s="21"/>
      <c r="J275" s="134"/>
      <c r="K275" s="144"/>
      <c r="N275" s="23"/>
      <c r="O275" s="124"/>
      <c r="P275" s="125"/>
    </row>
    <row r="276" spans="3:16" ht="23.25">
      <c r="C276" s="21"/>
      <c r="D276" s="134"/>
      <c r="E276" s="134"/>
      <c r="F276" s="144"/>
      <c r="I276" s="21"/>
      <c r="J276" s="134"/>
      <c r="K276" s="144"/>
      <c r="N276" s="23"/>
      <c r="O276" s="124"/>
      <c r="P276" s="125"/>
    </row>
    <row r="277" spans="3:16" ht="23.25">
      <c r="C277" s="21"/>
      <c r="D277" s="134"/>
      <c r="E277" s="134"/>
      <c r="F277" s="144"/>
      <c r="I277" s="21"/>
      <c r="J277" s="134"/>
      <c r="K277" s="144"/>
      <c r="N277" s="23"/>
      <c r="O277" s="124"/>
      <c r="P277" s="125"/>
    </row>
    <row r="278" spans="3:16" ht="23.25">
      <c r="C278" s="21"/>
      <c r="D278" s="134"/>
      <c r="E278" s="134"/>
      <c r="F278" s="144"/>
      <c r="I278" s="21"/>
      <c r="J278" s="134"/>
      <c r="K278" s="144"/>
      <c r="N278" s="23"/>
      <c r="O278" s="124"/>
      <c r="P278" s="125"/>
    </row>
    <row r="279" spans="3:16" ht="23.25">
      <c r="C279" s="21"/>
      <c r="D279" s="134"/>
      <c r="E279" s="134"/>
      <c r="F279" s="144"/>
      <c r="I279" s="21"/>
      <c r="J279" s="134"/>
      <c r="K279" s="144"/>
      <c r="N279" s="23"/>
      <c r="O279" s="124"/>
      <c r="P279" s="125"/>
    </row>
    <row r="280" spans="3:16" ht="23.25">
      <c r="C280" s="21"/>
      <c r="D280" s="134"/>
      <c r="E280" s="134"/>
      <c r="F280" s="144"/>
      <c r="I280" s="21"/>
      <c r="J280" s="134"/>
      <c r="K280" s="144"/>
      <c r="N280" s="23"/>
      <c r="O280" s="124"/>
      <c r="P280" s="125"/>
    </row>
    <row r="281" spans="3:16" ht="23.25">
      <c r="C281" s="21"/>
      <c r="D281" s="134"/>
      <c r="E281" s="134"/>
      <c r="F281" s="144"/>
      <c r="I281" s="21"/>
      <c r="J281" s="134"/>
      <c r="K281" s="144"/>
      <c r="N281" s="23"/>
      <c r="O281" s="124"/>
      <c r="P281" s="125"/>
    </row>
    <row r="282" spans="3:16" ht="23.25">
      <c r="C282" s="21"/>
      <c r="D282" s="134"/>
      <c r="E282" s="134"/>
      <c r="F282" s="144"/>
      <c r="I282" s="21"/>
      <c r="J282" s="134"/>
      <c r="K282" s="144"/>
      <c r="N282" s="23"/>
      <c r="O282" s="124"/>
      <c r="P282" s="125"/>
    </row>
    <row r="283" spans="3:16" ht="23.25">
      <c r="C283" s="21"/>
      <c r="D283" s="134"/>
      <c r="E283" s="134"/>
      <c r="F283" s="144"/>
      <c r="I283" s="21"/>
      <c r="J283" s="134"/>
      <c r="K283" s="144"/>
      <c r="N283" s="23"/>
      <c r="O283" s="124"/>
      <c r="P283" s="125"/>
    </row>
    <row r="284" spans="3:16" ht="23.25">
      <c r="C284" s="21"/>
      <c r="D284" s="134"/>
      <c r="E284" s="134"/>
      <c r="F284" s="144"/>
      <c r="I284" s="21"/>
      <c r="J284" s="134"/>
      <c r="K284" s="144"/>
      <c r="N284" s="23"/>
      <c r="O284" s="124"/>
      <c r="P284" s="125"/>
    </row>
    <row r="285" spans="3:16" ht="23.25">
      <c r="C285" s="21"/>
      <c r="D285" s="134"/>
      <c r="E285" s="134"/>
      <c r="F285" s="144"/>
      <c r="I285" s="21"/>
      <c r="J285" s="134"/>
      <c r="K285" s="144"/>
      <c r="N285" s="23"/>
      <c r="O285" s="124"/>
      <c r="P285" s="125"/>
    </row>
    <row r="286" spans="3:16" ht="23.25">
      <c r="C286" s="21"/>
      <c r="D286" s="134"/>
      <c r="E286" s="134"/>
      <c r="F286" s="144"/>
      <c r="I286" s="21"/>
      <c r="J286" s="134"/>
      <c r="K286" s="144"/>
      <c r="N286" s="23"/>
      <c r="O286" s="124"/>
      <c r="P286" s="125"/>
    </row>
    <row r="287" spans="3:16" ht="23.25">
      <c r="C287" s="21"/>
      <c r="D287" s="134"/>
      <c r="E287" s="134"/>
      <c r="F287" s="144"/>
      <c r="I287" s="21"/>
      <c r="J287" s="134"/>
      <c r="K287" s="144"/>
      <c r="N287" s="23"/>
      <c r="O287" s="124"/>
      <c r="P287" s="125"/>
    </row>
    <row r="288" spans="3:16" ht="23.25">
      <c r="C288" s="21"/>
      <c r="D288" s="134"/>
      <c r="E288" s="134"/>
      <c r="F288" s="144"/>
      <c r="I288" s="21"/>
      <c r="J288" s="134"/>
      <c r="K288" s="144"/>
      <c r="N288" s="23"/>
      <c r="O288" s="124"/>
      <c r="P288" s="125"/>
    </row>
    <row r="289" spans="3:16" ht="23.25">
      <c r="C289" s="21"/>
      <c r="D289" s="134"/>
      <c r="E289" s="134"/>
      <c r="F289" s="144"/>
      <c r="I289" s="21"/>
      <c r="J289" s="134"/>
      <c r="K289" s="144"/>
      <c r="N289" s="23"/>
      <c r="O289" s="124"/>
      <c r="P289" s="125"/>
    </row>
    <row r="290" spans="3:16" ht="23.25">
      <c r="C290" s="21"/>
      <c r="D290" s="134"/>
      <c r="E290" s="134"/>
      <c r="F290" s="144"/>
      <c r="I290" s="21"/>
      <c r="J290" s="134"/>
      <c r="K290" s="144"/>
      <c r="N290" s="23"/>
      <c r="O290" s="124"/>
      <c r="P290" s="125"/>
    </row>
    <row r="291" spans="3:16" ht="23.25">
      <c r="C291" s="21"/>
      <c r="D291" s="134"/>
      <c r="E291" s="134"/>
      <c r="F291" s="144"/>
      <c r="I291" s="21"/>
      <c r="J291" s="134"/>
      <c r="K291" s="144"/>
      <c r="N291" s="23"/>
      <c r="O291" s="124"/>
      <c r="P291" s="125"/>
    </row>
    <row r="292" spans="3:16" ht="23.25">
      <c r="C292" s="21"/>
      <c r="D292" s="134"/>
      <c r="E292" s="134"/>
      <c r="F292" s="144"/>
      <c r="I292" s="21"/>
      <c r="J292" s="134"/>
      <c r="K292" s="144"/>
      <c r="N292" s="23"/>
      <c r="O292" s="124"/>
      <c r="P292" s="125"/>
    </row>
    <row r="293" spans="3:16" ht="23.25">
      <c r="C293" s="21"/>
      <c r="D293" s="134"/>
      <c r="E293" s="134"/>
      <c r="F293" s="144"/>
      <c r="I293" s="21"/>
      <c r="J293" s="134"/>
      <c r="K293" s="144"/>
      <c r="N293" s="23"/>
      <c r="O293" s="124"/>
      <c r="P293" s="125"/>
    </row>
    <row r="294" spans="3:16" ht="23.25">
      <c r="C294" s="21"/>
      <c r="D294" s="134"/>
      <c r="E294" s="134"/>
      <c r="F294" s="144"/>
      <c r="I294" s="21"/>
      <c r="J294" s="134"/>
      <c r="K294" s="144"/>
      <c r="N294" s="23"/>
      <c r="O294" s="124"/>
      <c r="P294" s="125"/>
    </row>
    <row r="295" spans="3:16" ht="23.25">
      <c r="C295" s="21"/>
      <c r="D295" s="134"/>
      <c r="E295" s="134"/>
      <c r="F295" s="144"/>
      <c r="I295" s="21"/>
      <c r="J295" s="134"/>
      <c r="K295" s="144"/>
      <c r="N295" s="23"/>
      <c r="O295" s="124"/>
      <c r="P295" s="125"/>
    </row>
    <row r="296" spans="3:16" ht="23.25">
      <c r="C296" s="21"/>
      <c r="D296" s="134"/>
      <c r="E296" s="134"/>
      <c r="F296" s="144"/>
      <c r="I296" s="21"/>
      <c r="J296" s="134"/>
      <c r="K296" s="144"/>
      <c r="N296" s="23"/>
      <c r="O296" s="124"/>
      <c r="P296" s="125"/>
    </row>
    <row r="297" spans="3:16" ht="23.25">
      <c r="C297" s="21"/>
      <c r="D297" s="134"/>
      <c r="E297" s="134"/>
      <c r="F297" s="144"/>
      <c r="I297" s="21"/>
      <c r="J297" s="134"/>
      <c r="K297" s="144"/>
      <c r="N297" s="23"/>
      <c r="O297" s="124"/>
      <c r="P297" s="125"/>
    </row>
    <row r="298" spans="3:16" ht="23.25">
      <c r="C298" s="21"/>
      <c r="D298" s="134"/>
      <c r="E298" s="134"/>
      <c r="F298" s="144"/>
      <c r="I298" s="21"/>
      <c r="J298" s="134"/>
      <c r="K298" s="144"/>
      <c r="N298" s="23"/>
      <c r="O298" s="124"/>
      <c r="P298" s="125"/>
    </row>
    <row r="299" spans="3:16" ht="23.25">
      <c r="C299" s="21"/>
      <c r="D299" s="134"/>
      <c r="E299" s="134"/>
      <c r="F299" s="144"/>
      <c r="I299" s="21"/>
      <c r="J299" s="134"/>
      <c r="K299" s="144"/>
      <c r="N299" s="23"/>
      <c r="O299" s="124"/>
      <c r="P299" s="125"/>
    </row>
    <row r="300" spans="3:16" ht="23.25">
      <c r="C300" s="21"/>
      <c r="D300" s="134"/>
      <c r="E300" s="134"/>
      <c r="F300" s="144"/>
      <c r="I300" s="21"/>
      <c r="J300" s="134"/>
      <c r="K300" s="144"/>
      <c r="N300" s="23"/>
      <c r="O300" s="124"/>
      <c r="P300" s="125"/>
    </row>
    <row r="301" spans="3:16" ht="23.25">
      <c r="C301" s="21"/>
      <c r="D301" s="134"/>
      <c r="E301" s="134"/>
      <c r="F301" s="144"/>
      <c r="I301" s="21"/>
      <c r="J301" s="134"/>
      <c r="K301" s="144"/>
      <c r="N301" s="23"/>
      <c r="O301" s="124"/>
      <c r="P301" s="125"/>
    </row>
    <row r="302" spans="3:16" ht="23.25">
      <c r="C302" s="21"/>
      <c r="D302" s="134"/>
      <c r="E302" s="134"/>
      <c r="F302" s="144"/>
      <c r="I302" s="21"/>
      <c r="J302" s="134"/>
      <c r="K302" s="144"/>
      <c r="N302" s="23"/>
      <c r="O302" s="124"/>
      <c r="P302" s="125"/>
    </row>
    <row r="303" spans="3:16" ht="23.25">
      <c r="C303" s="21"/>
      <c r="D303" s="134"/>
      <c r="E303" s="134"/>
      <c r="F303" s="144"/>
      <c r="I303" s="21"/>
      <c r="J303" s="134"/>
      <c r="K303" s="144"/>
      <c r="N303" s="23"/>
      <c r="O303" s="124"/>
      <c r="P303" s="125"/>
    </row>
    <row r="304" spans="3:16" ht="23.25">
      <c r="C304" s="21"/>
      <c r="D304" s="134"/>
      <c r="E304" s="134"/>
      <c r="F304" s="144"/>
      <c r="I304" s="21"/>
      <c r="J304" s="134"/>
      <c r="K304" s="144"/>
      <c r="N304" s="23"/>
      <c r="O304" s="124"/>
      <c r="P304" s="125"/>
    </row>
    <row r="305" spans="3:16" ht="23.25">
      <c r="C305" s="21"/>
      <c r="D305" s="134"/>
      <c r="E305" s="134"/>
      <c r="F305" s="144"/>
      <c r="I305" s="21"/>
      <c r="J305" s="134"/>
      <c r="K305" s="144"/>
      <c r="N305" s="23"/>
      <c r="O305" s="124"/>
      <c r="P305" s="125"/>
    </row>
    <row r="306" spans="3:16" ht="23.25">
      <c r="C306" s="21"/>
      <c r="D306" s="134"/>
      <c r="E306" s="134"/>
      <c r="F306" s="144"/>
      <c r="I306" s="21"/>
      <c r="J306" s="134"/>
      <c r="K306" s="144"/>
      <c r="N306" s="23"/>
      <c r="O306" s="124"/>
      <c r="P306" s="125"/>
    </row>
    <row r="307" spans="3:16" ht="23.25">
      <c r="C307" s="21"/>
      <c r="D307" s="134"/>
      <c r="E307" s="134"/>
      <c r="F307" s="144"/>
      <c r="I307" s="21"/>
      <c r="J307" s="134"/>
      <c r="K307" s="144"/>
      <c r="N307" s="23"/>
      <c r="O307" s="124"/>
      <c r="P307" s="125"/>
    </row>
    <row r="308" spans="3:16" ht="23.25">
      <c r="C308" s="21"/>
      <c r="D308" s="134"/>
      <c r="E308" s="134"/>
      <c r="F308" s="144"/>
      <c r="I308" s="21"/>
      <c r="J308" s="134"/>
      <c r="K308" s="144"/>
      <c r="N308" s="23"/>
      <c r="O308" s="124"/>
      <c r="P308" s="125"/>
    </row>
    <row r="309" spans="3:16" ht="23.25">
      <c r="C309" s="21"/>
      <c r="D309" s="134"/>
      <c r="E309" s="134"/>
      <c r="F309" s="144"/>
      <c r="I309" s="21"/>
      <c r="J309" s="134"/>
      <c r="K309" s="144"/>
      <c r="N309" s="23"/>
      <c r="O309" s="124"/>
      <c r="P309" s="125"/>
    </row>
    <row r="310" spans="3:16" ht="23.25">
      <c r="C310" s="21"/>
      <c r="D310" s="134"/>
      <c r="E310" s="134"/>
      <c r="F310" s="144"/>
      <c r="I310" s="21"/>
      <c r="J310" s="134"/>
      <c r="K310" s="144"/>
      <c r="N310" s="23"/>
      <c r="O310" s="124"/>
      <c r="P310" s="125"/>
    </row>
    <row r="311" spans="3:16" ht="23.25">
      <c r="C311" s="21"/>
      <c r="D311" s="134"/>
      <c r="E311" s="134"/>
      <c r="F311" s="144"/>
      <c r="I311" s="21"/>
      <c r="J311" s="134"/>
      <c r="K311" s="144"/>
      <c r="N311" s="23"/>
      <c r="O311" s="124"/>
      <c r="P311" s="125"/>
    </row>
    <row r="312" spans="3:16" ht="23.25">
      <c r="C312" s="21"/>
      <c r="D312" s="134"/>
      <c r="E312" s="134"/>
      <c r="F312" s="144"/>
      <c r="I312" s="21"/>
      <c r="J312" s="134"/>
      <c r="K312" s="144"/>
      <c r="N312" s="23"/>
      <c r="O312" s="124"/>
      <c r="P312" s="125"/>
    </row>
    <row r="313" spans="3:16" ht="23.25">
      <c r="C313" s="21"/>
      <c r="D313" s="134"/>
      <c r="E313" s="134"/>
      <c r="F313" s="144"/>
      <c r="I313" s="21"/>
      <c r="J313" s="134"/>
      <c r="K313" s="144"/>
      <c r="N313" s="23"/>
      <c r="O313" s="124"/>
      <c r="P313" s="125"/>
    </row>
    <row r="314" spans="3:16" ht="23.25">
      <c r="C314" s="21"/>
      <c r="D314" s="134"/>
      <c r="E314" s="134"/>
      <c r="F314" s="144"/>
      <c r="I314" s="21"/>
      <c r="J314" s="134"/>
      <c r="K314" s="144"/>
      <c r="N314" s="23"/>
      <c r="O314" s="124"/>
      <c r="P314" s="125"/>
    </row>
    <row r="315" spans="3:16" ht="23.25">
      <c r="C315" s="21"/>
      <c r="D315" s="134"/>
      <c r="E315" s="134"/>
      <c r="F315" s="144"/>
      <c r="I315" s="21"/>
      <c r="J315" s="134"/>
      <c r="K315" s="144"/>
      <c r="N315" s="23"/>
      <c r="O315" s="124"/>
      <c r="P315" s="125"/>
    </row>
    <row r="316" spans="3:16" ht="23.25">
      <c r="C316" s="21"/>
      <c r="D316" s="134"/>
      <c r="E316" s="134"/>
      <c r="F316" s="144"/>
      <c r="I316" s="21"/>
      <c r="J316" s="134"/>
      <c r="K316" s="144"/>
      <c r="N316" s="23"/>
      <c r="O316" s="124"/>
      <c r="P316" s="125"/>
    </row>
    <row r="317" spans="3:16" ht="23.25">
      <c r="C317" s="21"/>
      <c r="D317" s="134"/>
      <c r="E317" s="134"/>
      <c r="F317" s="144"/>
      <c r="I317" s="21"/>
      <c r="J317" s="134"/>
      <c r="K317" s="144"/>
      <c r="N317" s="23"/>
      <c r="O317" s="124"/>
      <c r="P317" s="125"/>
    </row>
    <row r="318" spans="3:16" ht="23.25">
      <c r="C318" s="21"/>
      <c r="D318" s="134"/>
      <c r="E318" s="134"/>
      <c r="F318" s="144"/>
      <c r="I318" s="21"/>
      <c r="J318" s="134"/>
      <c r="K318" s="144"/>
      <c r="N318" s="23"/>
      <c r="O318" s="124"/>
      <c r="P318" s="125"/>
    </row>
    <row r="319" spans="3:16" ht="23.25">
      <c r="C319" s="21"/>
      <c r="D319" s="134"/>
      <c r="E319" s="134"/>
      <c r="F319" s="144"/>
      <c r="I319" s="21"/>
      <c r="J319" s="134"/>
      <c r="K319" s="144"/>
      <c r="N319" s="23"/>
      <c r="O319" s="124"/>
      <c r="P319" s="125"/>
    </row>
    <row r="320" spans="3:16" ht="23.25">
      <c r="C320" s="21"/>
      <c r="D320" s="134"/>
      <c r="E320" s="134"/>
      <c r="F320" s="144"/>
      <c r="I320" s="21"/>
      <c r="J320" s="134"/>
      <c r="K320" s="144"/>
      <c r="N320" s="23"/>
      <c r="O320" s="124"/>
      <c r="P320" s="125"/>
    </row>
    <row r="321" spans="3:16" ht="23.25">
      <c r="C321" s="21"/>
      <c r="D321" s="134"/>
      <c r="E321" s="134"/>
      <c r="F321" s="144"/>
      <c r="I321" s="21"/>
      <c r="J321" s="134"/>
      <c r="K321" s="144"/>
      <c r="N321" s="23"/>
      <c r="O321" s="124"/>
      <c r="P321" s="125"/>
    </row>
    <row r="322" spans="3:16" ht="23.25">
      <c r="C322" s="21"/>
      <c r="D322" s="134"/>
      <c r="E322" s="134"/>
      <c r="F322" s="144"/>
      <c r="I322" s="21"/>
      <c r="J322" s="134"/>
      <c r="K322" s="144"/>
      <c r="N322" s="23"/>
      <c r="O322" s="124"/>
      <c r="P322" s="125"/>
    </row>
    <row r="323" spans="3:16" ht="23.25">
      <c r="C323" s="21"/>
      <c r="D323" s="134"/>
      <c r="E323" s="134"/>
      <c r="F323" s="144"/>
      <c r="I323" s="21"/>
      <c r="J323" s="134"/>
      <c r="K323" s="144"/>
      <c r="N323" s="23"/>
      <c r="O323" s="124"/>
      <c r="P323" s="125"/>
    </row>
    <row r="324" spans="3:16" ht="23.25">
      <c r="C324" s="21"/>
      <c r="D324" s="134"/>
      <c r="E324" s="134"/>
      <c r="F324" s="144"/>
      <c r="I324" s="21"/>
      <c r="J324" s="134"/>
      <c r="K324" s="144"/>
      <c r="N324" s="23"/>
      <c r="O324" s="124"/>
      <c r="P324" s="125"/>
    </row>
    <row r="325" spans="3:16" ht="23.25">
      <c r="C325" s="21"/>
      <c r="D325" s="134"/>
      <c r="E325" s="134"/>
      <c r="F325" s="144"/>
      <c r="I325" s="21"/>
      <c r="J325" s="134"/>
      <c r="K325" s="144"/>
      <c r="N325" s="23"/>
      <c r="O325" s="124"/>
      <c r="P325" s="125"/>
    </row>
    <row r="326" spans="3:16" ht="23.25">
      <c r="C326" s="21"/>
      <c r="D326" s="134"/>
      <c r="E326" s="134"/>
      <c r="F326" s="144"/>
      <c r="I326" s="21"/>
      <c r="J326" s="134"/>
      <c r="K326" s="144"/>
      <c r="N326" s="23"/>
      <c r="O326" s="124"/>
      <c r="P326" s="125"/>
    </row>
    <row r="327" spans="3:16" ht="23.25">
      <c r="C327" s="21"/>
      <c r="D327" s="134"/>
      <c r="E327" s="134"/>
      <c r="F327" s="144"/>
      <c r="I327" s="21"/>
      <c r="J327" s="134"/>
      <c r="K327" s="144"/>
      <c r="N327" s="23"/>
      <c r="O327" s="124"/>
      <c r="P327" s="125"/>
    </row>
    <row r="328" spans="3:16" ht="23.25">
      <c r="C328" s="21"/>
      <c r="D328" s="134"/>
      <c r="E328" s="134"/>
      <c r="F328" s="144"/>
      <c r="I328" s="21"/>
      <c r="J328" s="134"/>
      <c r="K328" s="144"/>
      <c r="N328" s="23"/>
      <c r="O328" s="124"/>
      <c r="P328" s="125"/>
    </row>
    <row r="329" spans="3:16" ht="23.25">
      <c r="C329" s="21"/>
      <c r="D329" s="134"/>
      <c r="E329" s="134"/>
      <c r="F329" s="144"/>
      <c r="I329" s="21"/>
      <c r="J329" s="134"/>
      <c r="K329" s="144"/>
      <c r="N329" s="23"/>
      <c r="O329" s="124"/>
      <c r="P329" s="125"/>
    </row>
    <row r="330" spans="3:16" ht="23.25">
      <c r="C330" s="21"/>
      <c r="D330" s="134"/>
      <c r="E330" s="134"/>
      <c r="F330" s="144"/>
      <c r="I330" s="21"/>
      <c r="J330" s="134"/>
      <c r="K330" s="144"/>
      <c r="N330" s="23"/>
      <c r="O330" s="124"/>
      <c r="P330" s="125"/>
    </row>
    <row r="331" spans="3:16" ht="23.25">
      <c r="C331" s="21"/>
      <c r="D331" s="134"/>
      <c r="E331" s="134"/>
      <c r="F331" s="144"/>
      <c r="I331" s="21"/>
      <c r="J331" s="134"/>
      <c r="K331" s="144"/>
      <c r="N331" s="23"/>
      <c r="O331" s="124"/>
      <c r="P331" s="125"/>
    </row>
    <row r="332" spans="3:16" ht="23.25">
      <c r="C332" s="21"/>
      <c r="D332" s="134"/>
      <c r="E332" s="134"/>
      <c r="F332" s="144"/>
      <c r="I332" s="21"/>
      <c r="J332" s="134"/>
      <c r="K332" s="144"/>
      <c r="N332" s="23"/>
      <c r="O332" s="124"/>
      <c r="P332" s="125"/>
    </row>
    <row r="333" spans="3:16" ht="23.25">
      <c r="C333" s="21"/>
      <c r="D333" s="134"/>
      <c r="E333" s="134"/>
      <c r="F333" s="144"/>
      <c r="I333" s="21"/>
      <c r="J333" s="134"/>
      <c r="K333" s="144"/>
      <c r="N333" s="23"/>
      <c r="O333" s="124"/>
      <c r="P333" s="125"/>
    </row>
    <row r="334" spans="3:16" ht="23.25">
      <c r="C334" s="21"/>
      <c r="D334" s="134"/>
      <c r="E334" s="134"/>
      <c r="F334" s="144"/>
      <c r="I334" s="21"/>
      <c r="J334" s="134"/>
      <c r="K334" s="144"/>
      <c r="N334" s="23"/>
      <c r="O334" s="124"/>
      <c r="P334" s="125"/>
    </row>
    <row r="335" spans="3:16" ht="23.25">
      <c r="C335" s="21"/>
      <c r="D335" s="134"/>
      <c r="E335" s="134"/>
      <c r="F335" s="144"/>
      <c r="I335" s="21"/>
      <c r="J335" s="134"/>
      <c r="K335" s="144"/>
      <c r="N335" s="23"/>
      <c r="O335" s="124"/>
      <c r="P335" s="125"/>
    </row>
    <row r="336" spans="3:16" ht="23.25">
      <c r="C336" s="21"/>
      <c r="D336" s="134"/>
      <c r="E336" s="134"/>
      <c r="F336" s="144"/>
      <c r="I336" s="21"/>
      <c r="J336" s="134"/>
      <c r="K336" s="144"/>
      <c r="N336" s="23"/>
      <c r="O336" s="124"/>
      <c r="P336" s="125"/>
    </row>
    <row r="337" spans="3:16" ht="23.25">
      <c r="C337" s="21"/>
      <c r="D337" s="134"/>
      <c r="E337" s="134"/>
      <c r="F337" s="144"/>
      <c r="I337" s="21"/>
      <c r="J337" s="134"/>
      <c r="K337" s="144"/>
      <c r="N337" s="23"/>
      <c r="O337" s="124"/>
      <c r="P337" s="125"/>
    </row>
    <row r="338" spans="3:16" ht="23.25">
      <c r="C338" s="21"/>
      <c r="D338" s="134"/>
      <c r="E338" s="134"/>
      <c r="F338" s="144"/>
      <c r="I338" s="21"/>
      <c r="J338" s="134"/>
      <c r="K338" s="144"/>
      <c r="N338" s="23"/>
      <c r="O338" s="124"/>
      <c r="P338" s="125"/>
    </row>
    <row r="339" spans="3:16" ht="23.25">
      <c r="C339" s="21"/>
      <c r="D339" s="134"/>
      <c r="E339" s="134"/>
      <c r="F339" s="144"/>
      <c r="I339" s="21"/>
      <c r="J339" s="134"/>
      <c r="K339" s="144"/>
      <c r="N339" s="23"/>
      <c r="O339" s="124"/>
      <c r="P339" s="125"/>
    </row>
    <row r="340" spans="3:16" ht="23.25">
      <c r="C340" s="21"/>
      <c r="D340" s="134"/>
      <c r="E340" s="134"/>
      <c r="F340" s="144"/>
      <c r="I340" s="21"/>
      <c r="J340" s="134"/>
      <c r="K340" s="144"/>
      <c r="N340" s="23"/>
      <c r="O340" s="124"/>
      <c r="P340" s="125"/>
    </row>
    <row r="341" spans="3:16" ht="23.25">
      <c r="C341" s="21"/>
      <c r="D341" s="134"/>
      <c r="E341" s="134"/>
      <c r="F341" s="144"/>
      <c r="I341" s="21"/>
      <c r="J341" s="134"/>
      <c r="K341" s="144"/>
      <c r="N341" s="23"/>
      <c r="O341" s="124"/>
      <c r="P341" s="125"/>
    </row>
    <row r="342" spans="3:16" ht="23.25">
      <c r="C342" s="21"/>
      <c r="D342" s="134"/>
      <c r="E342" s="134"/>
      <c r="F342" s="144"/>
      <c r="I342" s="21"/>
      <c r="J342" s="134"/>
      <c r="K342" s="144"/>
      <c r="N342" s="23"/>
      <c r="O342" s="124"/>
      <c r="P342" s="125"/>
    </row>
    <row r="343" spans="3:16" ht="23.25">
      <c r="C343" s="21"/>
      <c r="D343" s="134"/>
      <c r="E343" s="134"/>
      <c r="F343" s="144"/>
      <c r="I343" s="21"/>
      <c r="J343" s="134"/>
      <c r="K343" s="144"/>
      <c r="N343" s="23"/>
      <c r="O343" s="124"/>
      <c r="P343" s="125"/>
    </row>
    <row r="344" spans="3:16" ht="23.25">
      <c r="C344" s="21"/>
      <c r="D344" s="134"/>
      <c r="E344" s="134"/>
      <c r="F344" s="144"/>
      <c r="I344" s="21"/>
      <c r="J344" s="134"/>
      <c r="K344" s="144"/>
      <c r="N344" s="23"/>
      <c r="O344" s="124"/>
      <c r="P344" s="125"/>
    </row>
    <row r="345" spans="3:16" ht="23.25">
      <c r="C345" s="21"/>
      <c r="D345" s="134"/>
      <c r="E345" s="134"/>
      <c r="F345" s="144"/>
      <c r="I345" s="21"/>
      <c r="J345" s="134"/>
      <c r="K345" s="144"/>
      <c r="N345" s="23"/>
      <c r="O345" s="124"/>
      <c r="P345" s="125"/>
    </row>
    <row r="346" spans="3:16" ht="23.25">
      <c r="C346" s="21"/>
      <c r="D346" s="134"/>
      <c r="E346" s="134"/>
      <c r="F346" s="144"/>
      <c r="I346" s="21"/>
      <c r="J346" s="134"/>
      <c r="K346" s="144"/>
      <c r="N346" s="23"/>
      <c r="O346" s="124"/>
      <c r="P346" s="125"/>
    </row>
    <row r="347" spans="3:16" ht="23.25">
      <c r="C347" s="21"/>
      <c r="D347" s="134"/>
      <c r="E347" s="134"/>
      <c r="F347" s="144"/>
      <c r="I347" s="21"/>
      <c r="J347" s="134"/>
      <c r="K347" s="144"/>
      <c r="N347" s="23"/>
      <c r="O347" s="124"/>
      <c r="P347" s="125"/>
    </row>
    <row r="348" spans="3:16" ht="23.25">
      <c r="C348" s="21"/>
      <c r="D348" s="134"/>
      <c r="E348" s="134"/>
      <c r="F348" s="144"/>
      <c r="I348" s="21"/>
      <c r="J348" s="134"/>
      <c r="K348" s="144"/>
      <c r="N348" s="23"/>
      <c r="O348" s="124"/>
      <c r="P348" s="125"/>
    </row>
    <row r="349" spans="3:16" ht="23.25">
      <c r="C349" s="21"/>
      <c r="D349" s="134"/>
      <c r="E349" s="134"/>
      <c r="F349" s="144"/>
      <c r="I349" s="21"/>
      <c r="J349" s="134"/>
      <c r="K349" s="144"/>
      <c r="N349" s="23"/>
      <c r="O349" s="124"/>
      <c r="P349" s="125"/>
    </row>
    <row r="350" spans="3:16" ht="23.25">
      <c r="C350" s="21"/>
      <c r="D350" s="134"/>
      <c r="E350" s="134"/>
      <c r="F350" s="144"/>
      <c r="I350" s="21"/>
      <c r="J350" s="134"/>
      <c r="K350" s="144"/>
      <c r="N350" s="23"/>
      <c r="O350" s="124"/>
      <c r="P350" s="125"/>
    </row>
    <row r="351" spans="3:15" ht="23.25">
      <c r="C351" s="21"/>
      <c r="D351" s="134"/>
      <c r="E351" s="134"/>
      <c r="F351" s="144"/>
      <c r="I351" s="21"/>
      <c r="J351" s="134"/>
      <c r="K351" s="144"/>
      <c r="N351" s="23"/>
      <c r="O351" s="27"/>
    </row>
    <row r="352" spans="3:15" ht="23.25">
      <c r="C352" s="21"/>
      <c r="D352" s="134"/>
      <c r="E352" s="134"/>
      <c r="F352" s="144"/>
      <c r="I352" s="21"/>
      <c r="J352" s="134"/>
      <c r="K352" s="144"/>
      <c r="N352" s="23"/>
      <c r="O352" s="27"/>
    </row>
    <row r="353" spans="3:15" ht="23.25">
      <c r="C353" s="21"/>
      <c r="D353" s="134"/>
      <c r="E353" s="134"/>
      <c r="F353" s="144"/>
      <c r="I353" s="21"/>
      <c r="J353" s="134"/>
      <c r="K353" s="144"/>
      <c r="N353" s="23"/>
      <c r="O353" s="27"/>
    </row>
    <row r="354" spans="3:15" ht="23.25">
      <c r="C354" s="21"/>
      <c r="D354" s="134"/>
      <c r="E354" s="134"/>
      <c r="F354" s="144"/>
      <c r="I354" s="21"/>
      <c r="J354" s="134"/>
      <c r="K354" s="144"/>
      <c r="N354" s="23"/>
      <c r="O354" s="27"/>
    </row>
    <row r="355" spans="3:15" ht="23.25">
      <c r="C355" s="21"/>
      <c r="D355" s="134"/>
      <c r="E355" s="134"/>
      <c r="F355" s="144"/>
      <c r="I355" s="21"/>
      <c r="J355" s="134"/>
      <c r="K355" s="144"/>
      <c r="N355" s="23"/>
      <c r="O355" s="27"/>
    </row>
    <row r="356" spans="3:15" ht="23.25">
      <c r="C356" s="21"/>
      <c r="D356" s="134"/>
      <c r="E356" s="134"/>
      <c r="F356" s="144"/>
      <c r="I356" s="21"/>
      <c r="J356" s="134"/>
      <c r="K356" s="144"/>
      <c r="N356" s="23"/>
      <c r="O356" s="27"/>
    </row>
    <row r="357" spans="3:15" ht="23.25">
      <c r="C357" s="21"/>
      <c r="D357" s="134"/>
      <c r="E357" s="134"/>
      <c r="F357" s="144"/>
      <c r="I357" s="21"/>
      <c r="J357" s="134"/>
      <c r="K357" s="144"/>
      <c r="N357" s="23"/>
      <c r="O357" s="27"/>
    </row>
    <row r="358" spans="3:15" ht="23.25">
      <c r="C358" s="21"/>
      <c r="D358" s="134"/>
      <c r="E358" s="134"/>
      <c r="F358" s="144"/>
      <c r="I358" s="21"/>
      <c r="J358" s="134"/>
      <c r="K358" s="144"/>
      <c r="N358" s="23"/>
      <c r="O358" s="27"/>
    </row>
    <row r="359" spans="3:15" ht="23.25">
      <c r="C359" s="21"/>
      <c r="D359" s="134"/>
      <c r="E359" s="134"/>
      <c r="F359" s="144"/>
      <c r="I359" s="21"/>
      <c r="J359" s="134"/>
      <c r="K359" s="144"/>
      <c r="N359" s="23"/>
      <c r="O359" s="27"/>
    </row>
    <row r="360" spans="3:15" ht="23.25">
      <c r="C360" s="21"/>
      <c r="D360" s="134"/>
      <c r="E360" s="134"/>
      <c r="F360" s="144"/>
      <c r="I360" s="21"/>
      <c r="J360" s="134"/>
      <c r="K360" s="144"/>
      <c r="N360" s="23"/>
      <c r="O360" s="27"/>
    </row>
    <row r="361" spans="3:15" ht="23.25">
      <c r="C361" s="21"/>
      <c r="D361" s="134"/>
      <c r="E361" s="134"/>
      <c r="F361" s="144"/>
      <c r="I361" s="21"/>
      <c r="J361" s="134"/>
      <c r="K361" s="144"/>
      <c r="N361" s="23"/>
      <c r="O361" s="27"/>
    </row>
    <row r="362" spans="3:15" ht="23.25">
      <c r="C362" s="21"/>
      <c r="D362" s="134"/>
      <c r="E362" s="134"/>
      <c r="F362" s="144"/>
      <c r="I362" s="21"/>
      <c r="J362" s="134"/>
      <c r="K362" s="144"/>
      <c r="N362" s="23"/>
      <c r="O362" s="27"/>
    </row>
    <row r="363" spans="3:15" ht="23.25">
      <c r="C363" s="21"/>
      <c r="D363" s="134"/>
      <c r="E363" s="134"/>
      <c r="F363" s="144"/>
      <c r="I363" s="21"/>
      <c r="J363" s="134"/>
      <c r="K363" s="144"/>
      <c r="N363" s="23"/>
      <c r="O363" s="27"/>
    </row>
    <row r="364" spans="3:15" ht="23.25">
      <c r="C364" s="21"/>
      <c r="D364" s="134"/>
      <c r="E364" s="134"/>
      <c r="F364" s="144"/>
      <c r="I364" s="21"/>
      <c r="J364" s="134"/>
      <c r="K364" s="144"/>
      <c r="N364" s="23"/>
      <c r="O364" s="27"/>
    </row>
    <row r="365" spans="3:15" ht="23.25">
      <c r="C365" s="21"/>
      <c r="D365" s="134"/>
      <c r="E365" s="134"/>
      <c r="F365" s="144"/>
      <c r="I365" s="21"/>
      <c r="J365" s="134"/>
      <c r="K365" s="144"/>
      <c r="N365" s="23"/>
      <c r="O365" s="27"/>
    </row>
    <row r="366" spans="3:15" ht="23.25">
      <c r="C366" s="21"/>
      <c r="D366" s="134"/>
      <c r="E366" s="134"/>
      <c r="F366" s="144"/>
      <c r="I366" s="21"/>
      <c r="J366" s="134"/>
      <c r="K366" s="144"/>
      <c r="N366" s="23"/>
      <c r="O366" s="27"/>
    </row>
    <row r="367" spans="3:15" ht="23.25">
      <c r="C367" s="21"/>
      <c r="D367" s="134"/>
      <c r="E367" s="134"/>
      <c r="F367" s="144"/>
      <c r="I367" s="21"/>
      <c r="J367" s="134"/>
      <c r="K367" s="144"/>
      <c r="N367" s="23"/>
      <c r="O367" s="27"/>
    </row>
    <row r="368" spans="3:15" ht="23.25">
      <c r="C368" s="21"/>
      <c r="D368" s="134"/>
      <c r="E368" s="134"/>
      <c r="F368" s="144"/>
      <c r="I368" s="21"/>
      <c r="J368" s="134"/>
      <c r="K368" s="144"/>
      <c r="N368" s="23"/>
      <c r="O368" s="27"/>
    </row>
    <row r="369" spans="3:15" ht="23.25">
      <c r="C369" s="21"/>
      <c r="D369" s="134"/>
      <c r="E369" s="134"/>
      <c r="F369" s="144"/>
      <c r="I369" s="21"/>
      <c r="J369" s="134"/>
      <c r="K369" s="144"/>
      <c r="N369" s="23"/>
      <c r="O369" s="27"/>
    </row>
    <row r="370" spans="3:15" ht="23.25">
      <c r="C370" s="21"/>
      <c r="D370" s="134"/>
      <c r="E370" s="134"/>
      <c r="F370" s="144"/>
      <c r="I370" s="21"/>
      <c r="J370" s="134"/>
      <c r="K370" s="144"/>
      <c r="N370" s="23"/>
      <c r="O370" s="27"/>
    </row>
    <row r="371" spans="3:15" ht="23.25">
      <c r="C371" s="21"/>
      <c r="D371" s="134"/>
      <c r="E371" s="134"/>
      <c r="F371" s="144"/>
      <c r="I371" s="21"/>
      <c r="J371" s="134"/>
      <c r="K371" s="144"/>
      <c r="N371" s="23"/>
      <c r="O371" s="27"/>
    </row>
    <row r="372" spans="3:15" ht="23.25">
      <c r="C372" s="21"/>
      <c r="D372" s="134"/>
      <c r="E372" s="134"/>
      <c r="F372" s="144"/>
      <c r="I372" s="21"/>
      <c r="J372" s="134"/>
      <c r="K372" s="144"/>
      <c r="N372" s="23"/>
      <c r="O372" s="27"/>
    </row>
    <row r="373" spans="3:15" ht="23.25">
      <c r="C373" s="21"/>
      <c r="D373" s="134"/>
      <c r="E373" s="134"/>
      <c r="F373" s="144"/>
      <c r="I373" s="21"/>
      <c r="J373" s="134"/>
      <c r="K373" s="144"/>
      <c r="N373" s="23"/>
      <c r="O373" s="27"/>
    </row>
    <row r="374" spans="3:15" ht="23.25">
      <c r="C374" s="21"/>
      <c r="D374" s="134"/>
      <c r="E374" s="134"/>
      <c r="F374" s="144"/>
      <c r="I374" s="21"/>
      <c r="J374" s="134"/>
      <c r="K374" s="144"/>
      <c r="N374" s="23"/>
      <c r="O374" s="27"/>
    </row>
    <row r="375" spans="3:15" ht="23.25">
      <c r="C375" s="21"/>
      <c r="D375" s="134"/>
      <c r="E375" s="134"/>
      <c r="F375" s="144"/>
      <c r="I375" s="21"/>
      <c r="J375" s="134"/>
      <c r="K375" s="144"/>
      <c r="N375" s="23"/>
      <c r="O375" s="27"/>
    </row>
    <row r="376" spans="3:15" ht="23.25">
      <c r="C376" s="21"/>
      <c r="D376" s="134"/>
      <c r="E376" s="134"/>
      <c r="F376" s="144"/>
      <c r="I376" s="21"/>
      <c r="J376" s="134"/>
      <c r="K376" s="144"/>
      <c r="N376" s="23"/>
      <c r="O376" s="27"/>
    </row>
    <row r="377" spans="3:15" ht="23.25">
      <c r="C377" s="21"/>
      <c r="D377" s="134"/>
      <c r="E377" s="134"/>
      <c r="F377" s="144"/>
      <c r="I377" s="21"/>
      <c r="J377" s="134"/>
      <c r="K377" s="144"/>
      <c r="N377" s="23"/>
      <c r="O377" s="27"/>
    </row>
    <row r="378" spans="3:15" ht="23.25">
      <c r="C378" s="21"/>
      <c r="D378" s="134"/>
      <c r="E378" s="134"/>
      <c r="F378" s="144"/>
      <c r="I378" s="21"/>
      <c r="J378" s="134"/>
      <c r="K378" s="144"/>
      <c r="N378" s="23"/>
      <c r="O378" s="27"/>
    </row>
    <row r="379" spans="3:15" ht="23.25">
      <c r="C379" s="21"/>
      <c r="D379" s="134"/>
      <c r="E379" s="134"/>
      <c r="F379" s="144"/>
      <c r="I379" s="21"/>
      <c r="J379" s="134"/>
      <c r="K379" s="144"/>
      <c r="N379" s="23"/>
      <c r="O379" s="27"/>
    </row>
    <row r="380" spans="3:15" ht="23.25">
      <c r="C380" s="21"/>
      <c r="D380" s="134"/>
      <c r="E380" s="134"/>
      <c r="F380" s="144"/>
      <c r="I380" s="21"/>
      <c r="J380" s="134"/>
      <c r="K380" s="144"/>
      <c r="N380" s="23"/>
      <c r="O380" s="27"/>
    </row>
    <row r="381" spans="3:15" ht="23.25">
      <c r="C381" s="21"/>
      <c r="D381" s="134"/>
      <c r="E381" s="134"/>
      <c r="F381" s="144"/>
      <c r="I381" s="21"/>
      <c r="J381" s="134"/>
      <c r="K381" s="144"/>
      <c r="N381" s="23"/>
      <c r="O381" s="27"/>
    </row>
    <row r="382" spans="3:15" ht="23.25">
      <c r="C382" s="21"/>
      <c r="D382" s="134"/>
      <c r="E382" s="134"/>
      <c r="F382" s="144"/>
      <c r="I382" s="21"/>
      <c r="J382" s="134"/>
      <c r="K382" s="144"/>
      <c r="N382" s="23"/>
      <c r="O382" s="27"/>
    </row>
    <row r="383" spans="3:15" ht="23.25">
      <c r="C383" s="21"/>
      <c r="D383" s="134"/>
      <c r="E383" s="134"/>
      <c r="F383" s="144"/>
      <c r="I383" s="21"/>
      <c r="J383" s="134"/>
      <c r="K383" s="144"/>
      <c r="N383" s="23"/>
      <c r="O383" s="27"/>
    </row>
    <row r="384" spans="3:15" ht="23.25">
      <c r="C384" s="21"/>
      <c r="D384" s="134"/>
      <c r="E384" s="134"/>
      <c r="F384" s="144"/>
      <c r="I384" s="21"/>
      <c r="J384" s="134"/>
      <c r="K384" s="144"/>
      <c r="N384" s="23"/>
      <c r="O384" s="27"/>
    </row>
    <row r="385" spans="3:15" ht="23.25">
      <c r="C385" s="21"/>
      <c r="D385" s="134"/>
      <c r="E385" s="134"/>
      <c r="F385" s="144"/>
      <c r="I385" s="21"/>
      <c r="J385" s="134"/>
      <c r="K385" s="144"/>
      <c r="N385" s="23"/>
      <c r="O385" s="27"/>
    </row>
    <row r="386" spans="3:15" ht="23.25">
      <c r="C386" s="21"/>
      <c r="D386" s="134"/>
      <c r="E386" s="134"/>
      <c r="F386" s="144"/>
      <c r="I386" s="21"/>
      <c r="J386" s="134"/>
      <c r="K386" s="144"/>
      <c r="N386" s="23"/>
      <c r="O386" s="27"/>
    </row>
    <row r="387" spans="3:15" ht="23.25">
      <c r="C387" s="21"/>
      <c r="D387" s="134"/>
      <c r="E387" s="134"/>
      <c r="F387" s="144"/>
      <c r="I387" s="21"/>
      <c r="J387" s="134"/>
      <c r="K387" s="144"/>
      <c r="N387" s="23"/>
      <c r="O387" s="27"/>
    </row>
    <row r="388" spans="3:15" ht="23.25">
      <c r="C388" s="21"/>
      <c r="D388" s="134"/>
      <c r="E388" s="134"/>
      <c r="F388" s="144"/>
      <c r="I388" s="21"/>
      <c r="J388" s="134"/>
      <c r="K388" s="144"/>
      <c r="N388" s="23"/>
      <c r="O388" s="27"/>
    </row>
    <row r="389" spans="3:15" ht="23.25">
      <c r="C389" s="21"/>
      <c r="D389" s="134"/>
      <c r="E389" s="134"/>
      <c r="F389" s="144"/>
      <c r="I389" s="21"/>
      <c r="J389" s="134"/>
      <c r="K389" s="144"/>
      <c r="N389" s="23"/>
      <c r="O389" s="27"/>
    </row>
    <row r="390" spans="3:15" ht="23.25">
      <c r="C390" s="21"/>
      <c r="D390" s="134"/>
      <c r="E390" s="134"/>
      <c r="F390" s="144"/>
      <c r="I390" s="21"/>
      <c r="J390" s="134"/>
      <c r="K390" s="144"/>
      <c r="N390" s="23"/>
      <c r="O390" s="27"/>
    </row>
    <row r="391" spans="3:15" ht="23.25">
      <c r="C391" s="21"/>
      <c r="D391" s="134"/>
      <c r="E391" s="134"/>
      <c r="F391" s="144"/>
      <c r="I391" s="21"/>
      <c r="J391" s="134"/>
      <c r="K391" s="144"/>
      <c r="N391" s="23"/>
      <c r="O391" s="27"/>
    </row>
    <row r="392" spans="3:15" ht="23.25">
      <c r="C392" s="21"/>
      <c r="D392" s="134"/>
      <c r="E392" s="134"/>
      <c r="F392" s="144"/>
      <c r="I392" s="21"/>
      <c r="J392" s="134"/>
      <c r="K392" s="144"/>
      <c r="N392" s="23"/>
      <c r="O392" s="27"/>
    </row>
    <row r="393" spans="3:15" ht="23.25">
      <c r="C393" s="21"/>
      <c r="D393" s="134"/>
      <c r="E393" s="134"/>
      <c r="F393" s="144"/>
      <c r="I393" s="21"/>
      <c r="J393" s="134"/>
      <c r="K393" s="144"/>
      <c r="N393" s="23"/>
      <c r="O393" s="27"/>
    </row>
    <row r="394" spans="3:15" ht="23.25">
      <c r="C394" s="21"/>
      <c r="D394" s="134"/>
      <c r="E394" s="134"/>
      <c r="F394" s="144"/>
      <c r="I394" s="21"/>
      <c r="J394" s="134"/>
      <c r="K394" s="144"/>
      <c r="N394" s="23"/>
      <c r="O394" s="27"/>
    </row>
    <row r="395" spans="3:15" ht="23.25">
      <c r="C395" s="21"/>
      <c r="D395" s="134"/>
      <c r="E395" s="134"/>
      <c r="F395" s="144"/>
      <c r="I395" s="21"/>
      <c r="J395" s="134"/>
      <c r="K395" s="144"/>
      <c r="N395" s="23"/>
      <c r="O395" s="27"/>
    </row>
    <row r="396" spans="3:15" ht="23.25">
      <c r="C396" s="21"/>
      <c r="D396" s="134"/>
      <c r="E396" s="134"/>
      <c r="F396" s="144"/>
      <c r="I396" s="21"/>
      <c r="J396" s="134"/>
      <c r="K396" s="144"/>
      <c r="N396" s="23"/>
      <c r="O396" s="27"/>
    </row>
    <row r="397" spans="3:15" ht="23.25">
      <c r="C397" s="21"/>
      <c r="D397" s="134"/>
      <c r="E397" s="134"/>
      <c r="F397" s="144"/>
      <c r="I397" s="21"/>
      <c r="J397" s="134"/>
      <c r="K397" s="144"/>
      <c r="N397" s="23"/>
      <c r="O397" s="27"/>
    </row>
    <row r="398" spans="14:15" ht="23.25">
      <c r="N398" s="23"/>
      <c r="O398" s="27"/>
    </row>
    <row r="399" spans="14:15" ht="23.25">
      <c r="N399" s="23"/>
      <c r="O399" s="27"/>
    </row>
    <row r="400" spans="14:15" ht="23.25">
      <c r="N400" s="23"/>
      <c r="O400" s="27"/>
    </row>
    <row r="401" spans="14:15" ht="23.25">
      <c r="N401" s="23"/>
      <c r="O401" s="27"/>
    </row>
    <row r="402" spans="14:15" ht="23.25">
      <c r="N402" s="23"/>
      <c r="O402" s="27"/>
    </row>
    <row r="403" spans="14:15" ht="23.25">
      <c r="N403" s="23"/>
      <c r="O403" s="27"/>
    </row>
    <row r="404" spans="14:15" ht="23.25">
      <c r="N404" s="23"/>
      <c r="O404" s="27"/>
    </row>
    <row r="405" spans="14:15" ht="23.25">
      <c r="N405" s="23"/>
      <c r="O405" s="27"/>
    </row>
    <row r="406" spans="14:15" ht="23.25">
      <c r="N406" s="23"/>
      <c r="O406" s="27"/>
    </row>
    <row r="407" spans="14:15" ht="23.25">
      <c r="N407" s="23"/>
      <c r="O407" s="27"/>
    </row>
    <row r="408" spans="14:15" ht="23.25">
      <c r="N408" s="23"/>
      <c r="O408" s="27"/>
    </row>
    <row r="409" spans="14:15" ht="23.25">
      <c r="N409" s="23"/>
      <c r="O409" s="27"/>
    </row>
    <row r="410" spans="14:15" ht="23.25">
      <c r="N410" s="23"/>
      <c r="O410" s="27"/>
    </row>
    <row r="411" spans="14:15" ht="23.25">
      <c r="N411" s="23"/>
      <c r="O411" s="27"/>
    </row>
    <row r="412" spans="14:15" ht="23.25">
      <c r="N412" s="23"/>
      <c r="O412" s="27"/>
    </row>
    <row r="413" spans="14:15" ht="23.25">
      <c r="N413" s="23"/>
      <c r="O413" s="27"/>
    </row>
    <row r="414" spans="14:15" ht="23.25">
      <c r="N414" s="23"/>
      <c r="O414" s="27"/>
    </row>
    <row r="415" spans="14:15" ht="23.25">
      <c r="N415" s="23"/>
      <c r="O415" s="27"/>
    </row>
    <row r="416" spans="14:15" ht="23.25">
      <c r="N416" s="23"/>
      <c r="O416" s="27"/>
    </row>
    <row r="417" spans="14:15" ht="23.25">
      <c r="N417" s="23"/>
      <c r="O417" s="27"/>
    </row>
    <row r="418" spans="14:15" ht="23.25">
      <c r="N418" s="23"/>
      <c r="O418" s="27"/>
    </row>
    <row r="419" spans="14:15" ht="23.25">
      <c r="N419" s="23"/>
      <c r="O419" s="27"/>
    </row>
    <row r="420" spans="14:15" ht="23.25">
      <c r="N420" s="23"/>
      <c r="O420" s="27"/>
    </row>
    <row r="421" spans="14:15" ht="23.25">
      <c r="N421" s="23"/>
      <c r="O421" s="27"/>
    </row>
    <row r="422" spans="14:15" ht="23.25">
      <c r="N422" s="23"/>
      <c r="O422" s="27"/>
    </row>
    <row r="423" spans="14:15" ht="23.25">
      <c r="N423" s="23"/>
      <c r="O423" s="27"/>
    </row>
    <row r="424" spans="14:15" ht="23.25">
      <c r="N424" s="23"/>
      <c r="O424" s="27"/>
    </row>
    <row r="425" spans="14:15" ht="23.25">
      <c r="N425" s="23"/>
      <c r="O425" s="27"/>
    </row>
    <row r="426" spans="14:15" ht="23.25">
      <c r="N426" s="23"/>
      <c r="O426" s="27"/>
    </row>
    <row r="427" spans="14:15" ht="23.25">
      <c r="N427" s="23"/>
      <c r="O427" s="27"/>
    </row>
    <row r="428" spans="14:15" ht="23.25">
      <c r="N428" s="23"/>
      <c r="O428" s="27"/>
    </row>
    <row r="429" spans="14:15" ht="23.25">
      <c r="N429" s="23"/>
      <c r="O429" s="27"/>
    </row>
    <row r="430" spans="14:15" ht="23.25">
      <c r="N430" s="23"/>
      <c r="O430" s="27"/>
    </row>
    <row r="431" spans="14:15" ht="23.25">
      <c r="N431" s="23"/>
      <c r="O431" s="27"/>
    </row>
    <row r="432" spans="14:15" ht="23.25">
      <c r="N432" s="23"/>
      <c r="O432" s="27"/>
    </row>
    <row r="433" spans="14:15" ht="23.25">
      <c r="N433" s="23"/>
      <c r="O433" s="27"/>
    </row>
    <row r="434" spans="14:15" ht="23.25">
      <c r="N434" s="23"/>
      <c r="O434" s="27"/>
    </row>
    <row r="435" spans="14:15" ht="23.25">
      <c r="N435" s="23"/>
      <c r="O435" s="27"/>
    </row>
    <row r="436" spans="14:15" ht="23.25">
      <c r="N436" s="23"/>
      <c r="O436" s="27"/>
    </row>
    <row r="437" spans="14:15" ht="23.25">
      <c r="N437" s="23"/>
      <c r="O437" s="27"/>
    </row>
    <row r="438" spans="14:15" ht="23.25">
      <c r="N438" s="23"/>
      <c r="O438" s="27"/>
    </row>
    <row r="439" spans="14:15" ht="23.25">
      <c r="N439" s="23"/>
      <c r="O439" s="27"/>
    </row>
    <row r="440" spans="14:15" ht="23.25">
      <c r="N440" s="23"/>
      <c r="O440" s="27"/>
    </row>
    <row r="441" spans="14:15" ht="23.25">
      <c r="N441" s="23"/>
      <c r="O441" s="27"/>
    </row>
    <row r="442" spans="14:15" ht="23.25">
      <c r="N442" s="23"/>
      <c r="O442" s="27"/>
    </row>
    <row r="443" spans="14:15" ht="23.25">
      <c r="N443" s="23"/>
      <c r="O443" s="27"/>
    </row>
    <row r="444" spans="14:15" ht="23.25">
      <c r="N444" s="23"/>
      <c r="O444" s="27"/>
    </row>
    <row r="445" spans="14:15" ht="23.25">
      <c r="N445" s="23"/>
      <c r="O445" s="27"/>
    </row>
    <row r="446" spans="14:15" ht="23.25">
      <c r="N446" s="23"/>
      <c r="O446" s="27"/>
    </row>
    <row r="447" spans="14:15" ht="23.25">
      <c r="N447" s="23"/>
      <c r="O447" s="27"/>
    </row>
    <row r="448" spans="14:15" ht="23.25">
      <c r="N448" s="23"/>
      <c r="O448" s="27"/>
    </row>
    <row r="449" spans="14:15" ht="23.25">
      <c r="N449" s="23"/>
      <c r="O449" s="27"/>
    </row>
    <row r="450" spans="14:15" ht="23.25">
      <c r="N450" s="23"/>
      <c r="O450" s="27"/>
    </row>
    <row r="451" spans="14:15" ht="23.25">
      <c r="N451" s="23"/>
      <c r="O451" s="27"/>
    </row>
    <row r="452" spans="14:15" ht="23.25">
      <c r="N452" s="23"/>
      <c r="O452" s="27"/>
    </row>
    <row r="453" spans="14:15" ht="23.25">
      <c r="N453" s="23"/>
      <c r="O453" s="27"/>
    </row>
    <row r="454" spans="14:15" ht="23.25">
      <c r="N454" s="23"/>
      <c r="O454" s="27"/>
    </row>
    <row r="455" spans="14:15" ht="23.25">
      <c r="N455" s="23"/>
      <c r="O455" s="27"/>
    </row>
    <row r="456" spans="14:15" ht="23.25">
      <c r="N456" s="23"/>
      <c r="O456" s="27"/>
    </row>
    <row r="457" spans="14:15" ht="23.25">
      <c r="N457" s="23"/>
      <c r="O457" s="27"/>
    </row>
    <row r="458" spans="14:15" ht="23.25">
      <c r="N458" s="23"/>
      <c r="O458" s="27"/>
    </row>
    <row r="459" spans="14:15" ht="23.25">
      <c r="N459" s="23"/>
      <c r="O459" s="27"/>
    </row>
    <row r="460" spans="14:15" ht="23.25">
      <c r="N460" s="23"/>
      <c r="O460" s="27"/>
    </row>
    <row r="461" spans="14:15" ht="23.25">
      <c r="N461" s="23"/>
      <c r="O461" s="27"/>
    </row>
    <row r="462" spans="14:15" ht="23.25">
      <c r="N462" s="23"/>
      <c r="O462" s="27"/>
    </row>
    <row r="463" spans="14:15" ht="23.25">
      <c r="N463" s="23"/>
      <c r="O463" s="27"/>
    </row>
    <row r="464" spans="14:15" ht="23.25">
      <c r="N464" s="23"/>
      <c r="O464" s="27"/>
    </row>
    <row r="465" spans="14:15" ht="23.25">
      <c r="N465" s="23"/>
      <c r="O465" s="27"/>
    </row>
    <row r="466" spans="14:15" ht="23.25">
      <c r="N466" s="23"/>
      <c r="O466" s="27"/>
    </row>
    <row r="467" spans="14:15" ht="23.25">
      <c r="N467" s="23"/>
      <c r="O467" s="27"/>
    </row>
    <row r="468" spans="14:15" ht="23.25">
      <c r="N468" s="23"/>
      <c r="O468" s="27"/>
    </row>
    <row r="469" spans="14:15" ht="23.25">
      <c r="N469" s="23"/>
      <c r="O469" s="27"/>
    </row>
    <row r="470" spans="14:15" ht="23.25">
      <c r="N470" s="23"/>
      <c r="O470" s="27"/>
    </row>
    <row r="471" spans="14:15" ht="23.25">
      <c r="N471" s="23"/>
      <c r="O471" s="27"/>
    </row>
    <row r="472" spans="14:15" ht="23.25">
      <c r="N472" s="23"/>
      <c r="O472" s="27"/>
    </row>
    <row r="473" spans="14:15" ht="23.25">
      <c r="N473" s="23"/>
      <c r="O473" s="27"/>
    </row>
    <row r="474" spans="14:15" ht="23.25">
      <c r="N474" s="23"/>
      <c r="O474" s="27"/>
    </row>
    <row r="475" spans="14:15" ht="23.25">
      <c r="N475" s="23"/>
      <c r="O475" s="27"/>
    </row>
    <row r="476" spans="14:15" ht="23.25">
      <c r="N476" s="23"/>
      <c r="O476" s="27"/>
    </row>
    <row r="477" spans="14:15" ht="23.25">
      <c r="N477" s="23"/>
      <c r="O477" s="27"/>
    </row>
    <row r="478" spans="14:15" ht="23.25">
      <c r="N478" s="23"/>
      <c r="O478" s="27"/>
    </row>
    <row r="479" spans="14:15" ht="23.25">
      <c r="N479" s="23"/>
      <c r="O479" s="27"/>
    </row>
    <row r="480" spans="14:15" ht="23.25">
      <c r="N480" s="23"/>
      <c r="O480" s="27"/>
    </row>
    <row r="481" spans="14:15" ht="23.25">
      <c r="N481" s="23"/>
      <c r="O481" s="27"/>
    </row>
    <row r="482" spans="14:15" ht="23.25">
      <c r="N482" s="23"/>
      <c r="O482" s="27"/>
    </row>
    <row r="483" spans="14:15" ht="23.25">
      <c r="N483" s="23"/>
      <c r="O483" s="27"/>
    </row>
    <row r="484" spans="14:15" ht="23.25">
      <c r="N484" s="23"/>
      <c r="O484" s="27"/>
    </row>
    <row r="485" spans="14:15" ht="23.25">
      <c r="N485" s="23"/>
      <c r="O485" s="27"/>
    </row>
    <row r="486" spans="14:15" ht="23.25">
      <c r="N486" s="23"/>
      <c r="O486" s="27"/>
    </row>
    <row r="487" spans="14:15" ht="23.25">
      <c r="N487" s="23"/>
      <c r="O487" s="27"/>
    </row>
    <row r="488" spans="14:15" ht="23.25">
      <c r="N488" s="23"/>
      <c r="O488" s="27"/>
    </row>
    <row r="489" spans="14:15" ht="23.25">
      <c r="N489" s="23"/>
      <c r="O489" s="27"/>
    </row>
    <row r="490" spans="14:15" ht="23.25">
      <c r="N490" s="23"/>
      <c r="O490" s="27"/>
    </row>
    <row r="491" spans="14:15" ht="23.25">
      <c r="N491" s="23"/>
      <c r="O491" s="27"/>
    </row>
    <row r="492" spans="14:15" ht="23.25">
      <c r="N492" s="23"/>
      <c r="O492" s="27"/>
    </row>
    <row r="493" spans="14:15" ht="23.25">
      <c r="N493" s="23"/>
      <c r="O493" s="27"/>
    </row>
    <row r="494" spans="14:15" ht="23.25">
      <c r="N494" s="23"/>
      <c r="O494" s="27"/>
    </row>
    <row r="495" spans="14:15" ht="23.25">
      <c r="N495" s="23"/>
      <c r="O495" s="27"/>
    </row>
    <row r="496" spans="14:15" ht="23.25">
      <c r="N496" s="23"/>
      <c r="O496" s="27"/>
    </row>
    <row r="497" spans="14:15" ht="23.25">
      <c r="N497" s="23"/>
      <c r="O497" s="27"/>
    </row>
    <row r="498" spans="14:15" ht="23.25">
      <c r="N498" s="23"/>
      <c r="O498" s="27"/>
    </row>
    <row r="499" spans="14:15" ht="23.25">
      <c r="N499" s="23"/>
      <c r="O499" s="27"/>
    </row>
    <row r="500" spans="14:15" ht="23.25">
      <c r="N500" s="23"/>
      <c r="O500" s="27"/>
    </row>
    <row r="501" spans="14:15" ht="23.25">
      <c r="N501" s="23"/>
      <c r="O501" s="27"/>
    </row>
    <row r="502" spans="14:15" ht="23.25">
      <c r="N502" s="23"/>
      <c r="O502" s="27"/>
    </row>
    <row r="503" spans="14:15" ht="23.25">
      <c r="N503" s="23"/>
      <c r="O503" s="27"/>
    </row>
    <row r="504" spans="14:15" ht="23.25">
      <c r="N504" s="23"/>
      <c r="O504" s="27"/>
    </row>
    <row r="505" spans="14:15" ht="23.25">
      <c r="N505" s="23"/>
      <c r="O505" s="27"/>
    </row>
    <row r="506" spans="14:15" ht="23.25">
      <c r="N506" s="23"/>
      <c r="O506" s="27"/>
    </row>
    <row r="507" spans="14:15" ht="23.25">
      <c r="N507" s="23"/>
      <c r="O507" s="27"/>
    </row>
    <row r="508" spans="14:15" ht="23.25">
      <c r="N508" s="23"/>
      <c r="O508" s="27"/>
    </row>
    <row r="509" spans="14:15" ht="23.25">
      <c r="N509" s="23"/>
      <c r="O509" s="27"/>
    </row>
    <row r="510" spans="14:15" ht="23.25">
      <c r="N510" s="23"/>
      <c r="O510" s="27"/>
    </row>
    <row r="511" spans="14:15" ht="23.25">
      <c r="N511" s="23"/>
      <c r="O511" s="27"/>
    </row>
    <row r="512" spans="14:15" ht="23.25">
      <c r="N512" s="23"/>
      <c r="O512" s="27"/>
    </row>
    <row r="513" spans="14:15" ht="23.25">
      <c r="N513" s="23"/>
      <c r="O513" s="27"/>
    </row>
    <row r="514" spans="14:15" ht="23.25">
      <c r="N514" s="23"/>
      <c r="O514" s="27"/>
    </row>
    <row r="515" spans="14:15" ht="23.25">
      <c r="N515" s="23"/>
      <c r="O515" s="27"/>
    </row>
    <row r="516" spans="14:15" ht="23.25">
      <c r="N516" s="23"/>
      <c r="O516" s="27"/>
    </row>
    <row r="517" spans="14:15" ht="23.25">
      <c r="N517" s="23"/>
      <c r="O517" s="27"/>
    </row>
    <row r="518" spans="14:15" ht="23.25">
      <c r="N518" s="23"/>
      <c r="O518" s="27"/>
    </row>
    <row r="519" spans="14:15" ht="23.25">
      <c r="N519" s="23"/>
      <c r="O519" s="27"/>
    </row>
    <row r="520" spans="14:15" ht="23.25">
      <c r="N520" s="23"/>
      <c r="O520" s="27"/>
    </row>
    <row r="521" spans="14:15" ht="23.25">
      <c r="N521" s="23"/>
      <c r="O521" s="27"/>
    </row>
    <row r="522" spans="14:15" ht="23.25">
      <c r="N522" s="23"/>
      <c r="O522" s="27"/>
    </row>
    <row r="523" spans="14:15" ht="23.25">
      <c r="N523" s="23"/>
      <c r="O523" s="27"/>
    </row>
    <row r="524" spans="14:15" ht="23.25">
      <c r="N524" s="23"/>
      <c r="O524" s="27"/>
    </row>
    <row r="525" spans="14:15" ht="23.25">
      <c r="N525" s="23"/>
      <c r="O525" s="27"/>
    </row>
    <row r="526" spans="14:15" ht="23.25">
      <c r="N526" s="23"/>
      <c r="O526" s="27"/>
    </row>
    <row r="527" spans="14:15" ht="23.25">
      <c r="N527" s="23"/>
      <c r="O527" s="27"/>
    </row>
    <row r="528" spans="14:15" ht="23.25">
      <c r="N528" s="23"/>
      <c r="O528" s="27"/>
    </row>
    <row r="529" spans="14:15" ht="23.25">
      <c r="N529" s="23"/>
      <c r="O529" s="27"/>
    </row>
    <row r="530" spans="14:15" ht="23.25">
      <c r="N530" s="23"/>
      <c r="O530" s="27"/>
    </row>
    <row r="531" spans="14:15" ht="23.25">
      <c r="N531" s="23"/>
      <c r="O531" s="27"/>
    </row>
    <row r="532" spans="14:15" ht="23.25">
      <c r="N532" s="23"/>
      <c r="O532" s="27"/>
    </row>
    <row r="533" spans="14:15" ht="23.25">
      <c r="N533" s="23"/>
      <c r="O533" s="27"/>
    </row>
    <row r="534" spans="14:15" ht="23.25">
      <c r="N534" s="23"/>
      <c r="O534" s="27"/>
    </row>
    <row r="535" spans="14:15" ht="23.25">
      <c r="N535" s="23"/>
      <c r="O535" s="27"/>
    </row>
    <row r="536" spans="14:15" ht="23.25">
      <c r="N536" s="23"/>
      <c r="O536" s="27"/>
    </row>
    <row r="537" spans="14:15" ht="23.25">
      <c r="N537" s="23"/>
      <c r="O537" s="27"/>
    </row>
    <row r="538" spans="14:15" ht="23.25">
      <c r="N538" s="23"/>
      <c r="O538" s="27"/>
    </row>
    <row r="539" spans="14:15" ht="23.25">
      <c r="N539" s="23"/>
      <c r="O539" s="27"/>
    </row>
    <row r="540" spans="14:15" ht="23.25">
      <c r="N540" s="23"/>
      <c r="O540" s="27"/>
    </row>
    <row r="541" spans="14:15" ht="23.25">
      <c r="N541" s="23"/>
      <c r="O541" s="27"/>
    </row>
    <row r="542" spans="14:15" ht="23.25">
      <c r="N542" s="23"/>
      <c r="O542" s="27"/>
    </row>
    <row r="543" spans="14:15" ht="23.25">
      <c r="N543" s="23"/>
      <c r="O543" s="27"/>
    </row>
    <row r="544" spans="14:15" ht="23.25">
      <c r="N544" s="23"/>
      <c r="O544" s="27"/>
    </row>
    <row r="545" spans="14:15" ht="23.25">
      <c r="N545" s="23"/>
      <c r="O545" s="27"/>
    </row>
    <row r="546" spans="14:15" ht="23.25">
      <c r="N546" s="23"/>
      <c r="O546" s="27"/>
    </row>
    <row r="547" spans="14:15" ht="23.25">
      <c r="N547" s="23"/>
      <c r="O547" s="27"/>
    </row>
    <row r="548" spans="14:15" ht="23.25">
      <c r="N548" s="23"/>
      <c r="O548" s="27"/>
    </row>
    <row r="549" spans="14:15" ht="23.25">
      <c r="N549" s="23"/>
      <c r="O549" s="27"/>
    </row>
    <row r="550" spans="14:15" ht="23.25">
      <c r="N550" s="23"/>
      <c r="O550" s="27"/>
    </row>
    <row r="551" spans="14:15" ht="23.25">
      <c r="N551" s="23"/>
      <c r="O551" s="27"/>
    </row>
    <row r="552" spans="14:15" ht="23.25">
      <c r="N552" s="23"/>
      <c r="O552" s="27"/>
    </row>
    <row r="553" spans="14:15" ht="23.25">
      <c r="N553" s="23"/>
      <c r="O553" s="27"/>
    </row>
    <row r="554" spans="14:15" ht="23.25">
      <c r="N554" s="23"/>
      <c r="O554" s="27"/>
    </row>
    <row r="555" spans="14:15" ht="23.25">
      <c r="N555" s="23"/>
      <c r="O555" s="27"/>
    </row>
    <row r="556" spans="14:15" ht="23.25">
      <c r="N556" s="23"/>
      <c r="O556" s="27"/>
    </row>
    <row r="557" spans="14:15" ht="23.25">
      <c r="N557" s="23"/>
      <c r="O557" s="27"/>
    </row>
    <row r="558" spans="14:15" ht="23.25">
      <c r="N558" s="23"/>
      <c r="O558" s="27"/>
    </row>
    <row r="559" spans="14:15" ht="23.25">
      <c r="N559" s="23"/>
      <c r="O559" s="27"/>
    </row>
    <row r="560" spans="14:15" ht="23.25">
      <c r="N560" s="23"/>
      <c r="O560" s="27"/>
    </row>
    <row r="561" spans="14:15" ht="23.25">
      <c r="N561" s="23"/>
      <c r="O561" s="27"/>
    </row>
    <row r="562" spans="14:15" ht="23.25">
      <c r="N562" s="23"/>
      <c r="O562" s="27"/>
    </row>
    <row r="563" spans="14:15" ht="23.25">
      <c r="N563" s="23"/>
      <c r="O563" s="27"/>
    </row>
    <row r="564" spans="14:15" ht="23.25">
      <c r="N564" s="23"/>
      <c r="O564" s="27"/>
    </row>
    <row r="565" spans="14:15" ht="23.25">
      <c r="N565" s="23"/>
      <c r="O565" s="27"/>
    </row>
    <row r="566" spans="14:15" ht="23.25">
      <c r="N566" s="23"/>
      <c r="O566" s="27"/>
    </row>
    <row r="567" spans="14:15" ht="23.25">
      <c r="N567" s="23"/>
      <c r="O567" s="27"/>
    </row>
    <row r="568" spans="14:15" ht="23.25">
      <c r="N568" s="23"/>
      <c r="O568" s="27"/>
    </row>
    <row r="569" spans="14:15" ht="23.25">
      <c r="N569" s="23"/>
      <c r="O569" s="27"/>
    </row>
    <row r="570" spans="14:15" ht="23.25">
      <c r="N570" s="23"/>
      <c r="O570" s="27"/>
    </row>
    <row r="571" spans="14:15" ht="23.25">
      <c r="N571" s="23"/>
      <c r="O571" s="27"/>
    </row>
    <row r="572" spans="14:15" ht="23.25">
      <c r="N572" s="23"/>
      <c r="O572" s="27"/>
    </row>
    <row r="573" spans="14:15" ht="23.25">
      <c r="N573" s="23"/>
      <c r="O573" s="27"/>
    </row>
    <row r="574" spans="14:15" ht="23.25">
      <c r="N574" s="23"/>
      <c r="O574" s="27"/>
    </row>
    <row r="575" spans="14:15" ht="23.25">
      <c r="N575" s="23"/>
      <c r="O575" s="27"/>
    </row>
    <row r="576" spans="14:15" ht="23.25">
      <c r="N576" s="23"/>
      <c r="O576" s="27"/>
    </row>
    <row r="577" spans="14:15" ht="23.25">
      <c r="N577" s="23"/>
      <c r="O577" s="27"/>
    </row>
    <row r="578" spans="14:15" ht="23.25">
      <c r="N578" s="23"/>
      <c r="O578" s="27"/>
    </row>
    <row r="579" spans="14:15" ht="23.25">
      <c r="N579" s="23"/>
      <c r="O579" s="27"/>
    </row>
    <row r="580" spans="14:15" ht="23.25">
      <c r="N580" s="23"/>
      <c r="O580" s="27"/>
    </row>
    <row r="581" spans="14:15" ht="23.25">
      <c r="N581" s="23"/>
      <c r="O581" s="27"/>
    </row>
    <row r="582" spans="14:15" ht="23.25">
      <c r="N582" s="23"/>
      <c r="O582" s="27"/>
    </row>
    <row r="583" spans="14:15" ht="23.25">
      <c r="N583" s="23"/>
      <c r="O583" s="27"/>
    </row>
    <row r="584" spans="14:15" ht="23.25">
      <c r="N584" s="23"/>
      <c r="O584" s="27"/>
    </row>
    <row r="585" spans="14:15" ht="23.25">
      <c r="N585" s="23"/>
      <c r="O585" s="27"/>
    </row>
    <row r="586" spans="14:15" ht="23.25">
      <c r="N586" s="23"/>
      <c r="O586" s="27"/>
    </row>
    <row r="587" spans="14:15" ht="23.25">
      <c r="N587" s="23"/>
      <c r="O587" s="27"/>
    </row>
    <row r="588" spans="14:15" ht="23.25">
      <c r="N588" s="23"/>
      <c r="O588" s="27"/>
    </row>
    <row r="589" spans="14:15" ht="23.25">
      <c r="N589" s="23"/>
      <c r="O589" s="27"/>
    </row>
    <row r="590" spans="14:15" ht="23.25">
      <c r="N590" s="23"/>
      <c r="O590" s="27"/>
    </row>
    <row r="591" spans="14:15" ht="23.25">
      <c r="N591" s="23"/>
      <c r="O591" s="27"/>
    </row>
    <row r="592" spans="14:15" ht="23.25">
      <c r="N592" s="23"/>
      <c r="O592" s="27"/>
    </row>
    <row r="593" spans="14:15" ht="23.25">
      <c r="N593" s="23"/>
      <c r="O593" s="27"/>
    </row>
    <row r="594" spans="14:15" ht="23.25">
      <c r="N594" s="23"/>
      <c r="O594" s="27"/>
    </row>
    <row r="595" spans="14:15" ht="23.25">
      <c r="N595" s="23"/>
      <c r="O595" s="27"/>
    </row>
    <row r="596" spans="14:15" ht="23.25">
      <c r="N596" s="23"/>
      <c r="O596" s="27"/>
    </row>
    <row r="597" spans="14:15" ht="23.25">
      <c r="N597" s="23"/>
      <c r="O597" s="27"/>
    </row>
    <row r="598" spans="14:15" ht="23.25">
      <c r="N598" s="23"/>
      <c r="O598" s="27"/>
    </row>
    <row r="599" spans="14:15" ht="23.25">
      <c r="N599" s="23"/>
      <c r="O599" s="27"/>
    </row>
    <row r="600" spans="14:15" ht="23.25">
      <c r="N600" s="23"/>
      <c r="O600" s="27"/>
    </row>
    <row r="601" spans="14:15" ht="23.25">
      <c r="N601" s="23"/>
      <c r="O601" s="27"/>
    </row>
    <row r="602" spans="14:15" ht="23.25">
      <c r="N602" s="23"/>
      <c r="O602" s="27"/>
    </row>
    <row r="603" spans="14:15" ht="23.25">
      <c r="N603" s="23"/>
      <c r="O603" s="27"/>
    </row>
    <row r="604" spans="14:15" ht="23.25">
      <c r="N604" s="23"/>
      <c r="O604" s="27"/>
    </row>
    <row r="605" spans="14:15" ht="23.25">
      <c r="N605" s="23"/>
      <c r="O605" s="27"/>
    </row>
    <row r="606" spans="14:15" ht="23.25">
      <c r="N606" s="23"/>
      <c r="O606" s="27"/>
    </row>
    <row r="607" spans="14:15" ht="23.25">
      <c r="N607" s="23"/>
      <c r="O607" s="27"/>
    </row>
    <row r="608" spans="14:15" ht="23.25">
      <c r="N608" s="23"/>
      <c r="O608" s="27"/>
    </row>
    <row r="609" spans="14:15" ht="23.25">
      <c r="N609" s="23"/>
      <c r="O609" s="27"/>
    </row>
    <row r="610" spans="14:15" ht="23.25">
      <c r="N610" s="23"/>
      <c r="O610" s="27"/>
    </row>
    <row r="611" spans="14:15" ht="23.25">
      <c r="N611" s="23"/>
      <c r="O611" s="27"/>
    </row>
    <row r="612" spans="14:15" ht="23.25">
      <c r="N612" s="23"/>
      <c r="O612" s="27"/>
    </row>
    <row r="613" spans="14:15" ht="23.25">
      <c r="N613" s="23"/>
      <c r="O613" s="27"/>
    </row>
    <row r="614" spans="14:15" ht="23.25">
      <c r="N614" s="23"/>
      <c r="O614" s="27"/>
    </row>
    <row r="615" spans="14:15" ht="23.25">
      <c r="N615" s="23"/>
      <c r="O615" s="27"/>
    </row>
    <row r="616" spans="14:15" ht="23.25">
      <c r="N616" s="23"/>
      <c r="O616" s="27"/>
    </row>
    <row r="617" spans="14:15" ht="23.25">
      <c r="N617" s="23"/>
      <c r="O617" s="27"/>
    </row>
    <row r="618" spans="14:15" ht="23.25">
      <c r="N618" s="23"/>
      <c r="O618" s="27"/>
    </row>
    <row r="619" spans="14:15" ht="23.25">
      <c r="N619" s="23"/>
      <c r="O619" s="27"/>
    </row>
    <row r="620" spans="14:15" ht="23.25">
      <c r="N620" s="23"/>
      <c r="O620" s="27"/>
    </row>
    <row r="621" spans="14:15" ht="23.25">
      <c r="N621" s="23"/>
      <c r="O621" s="27"/>
    </row>
    <row r="622" spans="14:15" ht="23.25">
      <c r="N622" s="23"/>
      <c r="O622" s="27"/>
    </row>
    <row r="623" spans="14:15" ht="23.25">
      <c r="N623" s="23"/>
      <c r="O623" s="27"/>
    </row>
    <row r="624" spans="14:15" ht="23.25">
      <c r="N624" s="23"/>
      <c r="O624" s="27"/>
    </row>
    <row r="625" spans="14:15" ht="23.25">
      <c r="N625" s="23"/>
      <c r="O625" s="27"/>
    </row>
    <row r="626" spans="14:15" ht="23.25">
      <c r="N626" s="23"/>
      <c r="O626" s="27"/>
    </row>
    <row r="627" spans="14:15" ht="23.25">
      <c r="N627" s="23"/>
      <c r="O627" s="27"/>
    </row>
    <row r="628" spans="14:15" ht="23.25">
      <c r="N628" s="23"/>
      <c r="O628" s="27"/>
    </row>
    <row r="629" spans="14:15" ht="23.25">
      <c r="N629" s="23"/>
      <c r="O629" s="27"/>
    </row>
    <row r="630" spans="14:15" ht="23.25">
      <c r="N630" s="23"/>
      <c r="O630" s="27"/>
    </row>
    <row r="631" spans="14:15" ht="23.25">
      <c r="N631" s="23"/>
      <c r="O631" s="27"/>
    </row>
    <row r="632" spans="14:15" ht="23.25">
      <c r="N632" s="23"/>
      <c r="O632" s="27"/>
    </row>
    <row r="633" spans="14:15" ht="23.25">
      <c r="N633" s="23"/>
      <c r="O633" s="27"/>
    </row>
    <row r="634" spans="14:15" ht="23.25">
      <c r="N634" s="23"/>
      <c r="O634" s="27"/>
    </row>
    <row r="635" spans="14:15" ht="23.25">
      <c r="N635" s="23"/>
      <c r="O635" s="27"/>
    </row>
    <row r="636" spans="14:15" ht="23.25">
      <c r="N636" s="23"/>
      <c r="O636" s="27"/>
    </row>
    <row r="637" spans="14:15" ht="23.25">
      <c r="N637" s="23"/>
      <c r="O637" s="27"/>
    </row>
    <row r="638" spans="14:15" ht="23.25">
      <c r="N638" s="23"/>
      <c r="O638" s="27"/>
    </row>
    <row r="639" spans="14:15" ht="23.25">
      <c r="N639" s="23"/>
      <c r="O639" s="27"/>
    </row>
    <row r="640" spans="14:15" ht="23.25">
      <c r="N640" s="23"/>
      <c r="O640" s="27"/>
    </row>
    <row r="641" spans="14:15" ht="23.25">
      <c r="N641" s="23"/>
      <c r="O641" s="27"/>
    </row>
    <row r="642" spans="14:15" ht="23.25">
      <c r="N642" s="23"/>
      <c r="O642" s="27"/>
    </row>
    <row r="643" spans="14:15" ht="23.25">
      <c r="N643" s="23"/>
      <c r="O643" s="27"/>
    </row>
    <row r="644" spans="14:15" ht="23.25">
      <c r="N644" s="23"/>
      <c r="O644" s="27"/>
    </row>
    <row r="645" spans="14:15" ht="23.25">
      <c r="N645" s="23"/>
      <c r="O645" s="27"/>
    </row>
    <row r="646" spans="14:15" ht="23.25">
      <c r="N646" s="23"/>
      <c r="O646" s="27"/>
    </row>
    <row r="647" spans="14:15" ht="23.25">
      <c r="N647" s="23"/>
      <c r="O647" s="27"/>
    </row>
    <row r="648" spans="14:15" ht="23.25">
      <c r="N648" s="23"/>
      <c r="O648" s="27"/>
    </row>
    <row r="649" spans="14:15" ht="23.25">
      <c r="N649" s="23"/>
      <c r="O649" s="27"/>
    </row>
    <row r="650" spans="14:15" ht="23.25">
      <c r="N650" s="23"/>
      <c r="O650" s="27"/>
    </row>
    <row r="651" spans="14:15" ht="23.25">
      <c r="N651" s="23"/>
      <c r="O651" s="27"/>
    </row>
    <row r="652" spans="14:15" ht="23.25">
      <c r="N652" s="23"/>
      <c r="O652" s="27"/>
    </row>
    <row r="653" spans="14:15" ht="23.25">
      <c r="N653" s="23"/>
      <c r="O653" s="27"/>
    </row>
    <row r="654" spans="14:15" ht="23.25">
      <c r="N654" s="23"/>
      <c r="O654" s="27"/>
    </row>
    <row r="655" spans="14:15" ht="23.25">
      <c r="N655" s="23"/>
      <c r="O655" s="27"/>
    </row>
    <row r="656" spans="14:15" ht="23.25">
      <c r="N656" s="23"/>
      <c r="O656" s="27"/>
    </row>
    <row r="657" spans="14:15" ht="23.25">
      <c r="N657" s="23"/>
      <c r="O657" s="27"/>
    </row>
    <row r="658" spans="14:15" ht="23.25">
      <c r="N658" s="23"/>
      <c r="O658" s="27"/>
    </row>
    <row r="659" spans="14:15" ht="23.25">
      <c r="N659" s="23"/>
      <c r="O659" s="27"/>
    </row>
    <row r="660" spans="14:15" ht="23.25">
      <c r="N660" s="23"/>
      <c r="O660" s="27"/>
    </row>
    <row r="661" spans="14:15" ht="23.25">
      <c r="N661" s="23"/>
      <c r="O661" s="27"/>
    </row>
    <row r="662" spans="14:15" ht="23.25">
      <c r="N662" s="23"/>
      <c r="O662" s="27"/>
    </row>
    <row r="663" spans="14:15" ht="23.25">
      <c r="N663" s="23"/>
      <c r="O663" s="27"/>
    </row>
    <row r="664" spans="14:15" ht="23.25">
      <c r="N664" s="23"/>
      <c r="O664" s="27"/>
    </row>
    <row r="665" spans="14:15" ht="23.25">
      <c r="N665" s="23"/>
      <c r="O665" s="27"/>
    </row>
    <row r="666" spans="14:15" ht="23.25">
      <c r="N666" s="23"/>
      <c r="O666" s="27"/>
    </row>
    <row r="667" spans="14:15" ht="23.25">
      <c r="N667" s="23"/>
      <c r="O667" s="27"/>
    </row>
    <row r="668" spans="14:15" ht="23.25">
      <c r="N668" s="23"/>
      <c r="O668" s="27"/>
    </row>
    <row r="669" spans="14:15" ht="23.25">
      <c r="N669" s="23"/>
      <c r="O669" s="27"/>
    </row>
    <row r="670" spans="14:15" ht="23.25">
      <c r="N670" s="23"/>
      <c r="O670" s="27"/>
    </row>
    <row r="671" spans="14:15" ht="23.25">
      <c r="N671" s="23"/>
      <c r="O671" s="27"/>
    </row>
    <row r="672" spans="14:15" ht="23.25">
      <c r="N672" s="23"/>
      <c r="O672" s="27"/>
    </row>
    <row r="673" spans="14:15" ht="23.25">
      <c r="N673" s="23"/>
      <c r="O673" s="27"/>
    </row>
    <row r="674" spans="14:15" ht="23.25">
      <c r="N674" s="23"/>
      <c r="O674" s="27"/>
    </row>
    <row r="675" spans="14:15" ht="23.25">
      <c r="N675" s="23"/>
      <c r="O675" s="27"/>
    </row>
    <row r="676" spans="14:15" ht="23.25">
      <c r="N676" s="23"/>
      <c r="O676" s="27"/>
    </row>
    <row r="677" spans="14:15" ht="23.25">
      <c r="N677" s="23"/>
      <c r="O677" s="27"/>
    </row>
    <row r="678" spans="14:15" ht="23.25">
      <c r="N678" s="23"/>
      <c r="O678" s="27"/>
    </row>
    <row r="679" spans="14:15" ht="23.25">
      <c r="N679" s="23"/>
      <c r="O679" s="27"/>
    </row>
    <row r="680" spans="14:15" ht="23.25">
      <c r="N680" s="23"/>
      <c r="O680" s="27"/>
    </row>
    <row r="681" spans="14:15" ht="23.25">
      <c r="N681" s="23"/>
      <c r="O681" s="27"/>
    </row>
    <row r="682" spans="14:15" ht="23.25">
      <c r="N682" s="23"/>
      <c r="O682" s="27"/>
    </row>
    <row r="683" spans="14:15" ht="23.25">
      <c r="N683" s="23"/>
      <c r="O683" s="27"/>
    </row>
    <row r="684" spans="14:15" ht="23.25">
      <c r="N684" s="23"/>
      <c r="O684" s="27"/>
    </row>
    <row r="685" spans="14:15" ht="23.25">
      <c r="N685" s="23"/>
      <c r="O685" s="27"/>
    </row>
    <row r="686" spans="14:15" ht="23.25">
      <c r="N686" s="23"/>
      <c r="O686" s="27"/>
    </row>
    <row r="687" spans="14:15" ht="23.25">
      <c r="N687" s="23"/>
      <c r="O687" s="27"/>
    </row>
    <row r="688" spans="14:15" ht="23.25">
      <c r="N688" s="23"/>
      <c r="O688" s="27"/>
    </row>
    <row r="689" spans="14:15" ht="23.25">
      <c r="N689" s="23"/>
      <c r="O689" s="27"/>
    </row>
    <row r="690" spans="14:15" ht="23.25">
      <c r="N690" s="23"/>
      <c r="O690" s="27"/>
    </row>
    <row r="691" spans="14:15" ht="23.25">
      <c r="N691" s="23"/>
      <c r="O691" s="27"/>
    </row>
    <row r="692" spans="14:15" ht="23.25">
      <c r="N692" s="23"/>
      <c r="O692" s="27"/>
    </row>
    <row r="693" spans="14:15" ht="23.25">
      <c r="N693" s="23"/>
      <c r="O693" s="27"/>
    </row>
    <row r="694" spans="14:15" ht="23.25">
      <c r="N694" s="23"/>
      <c r="O694" s="27"/>
    </row>
    <row r="695" spans="14:15" ht="23.25">
      <c r="N695" s="23"/>
      <c r="O695" s="27"/>
    </row>
    <row r="696" spans="14:15" ht="23.25">
      <c r="N696" s="23"/>
      <c r="O696" s="27"/>
    </row>
    <row r="697" spans="14:15" ht="23.25">
      <c r="N697" s="23"/>
      <c r="O697" s="27"/>
    </row>
    <row r="698" spans="14:15" ht="23.25">
      <c r="N698" s="23"/>
      <c r="O698" s="27"/>
    </row>
    <row r="699" spans="14:15" ht="23.25">
      <c r="N699" s="23"/>
      <c r="O699" s="27"/>
    </row>
    <row r="700" spans="14:15" ht="23.25">
      <c r="N700" s="23"/>
      <c r="O700" s="27"/>
    </row>
    <row r="701" spans="14:15" ht="23.25">
      <c r="N701" s="23"/>
      <c r="O701" s="27"/>
    </row>
    <row r="702" spans="14:15" ht="23.25">
      <c r="N702" s="23"/>
      <c r="O702" s="27"/>
    </row>
    <row r="703" spans="14:15" ht="23.25">
      <c r="N703" s="23"/>
      <c r="O703" s="27"/>
    </row>
    <row r="704" spans="14:15" ht="23.25">
      <c r="N704" s="23"/>
      <c r="O704" s="27"/>
    </row>
    <row r="705" spans="14:15" ht="23.25">
      <c r="N705" s="23"/>
      <c r="O705" s="27"/>
    </row>
    <row r="706" spans="14:15" ht="23.25">
      <c r="N706" s="23"/>
      <c r="O706" s="27"/>
    </row>
    <row r="707" spans="14:15" ht="23.25">
      <c r="N707" s="23"/>
      <c r="O707" s="27"/>
    </row>
    <row r="708" spans="14:15" ht="23.25">
      <c r="N708" s="23"/>
      <c r="O708" s="27"/>
    </row>
    <row r="709" spans="14:15" ht="23.25">
      <c r="N709" s="23"/>
      <c r="O709" s="27"/>
    </row>
    <row r="710" spans="14:15" ht="23.25">
      <c r="N710" s="23"/>
      <c r="O710" s="27"/>
    </row>
    <row r="711" spans="14:15" ht="23.25">
      <c r="N711" s="23"/>
      <c r="O711" s="27"/>
    </row>
    <row r="712" spans="14:15" ht="23.25">
      <c r="N712" s="23"/>
      <c r="O712" s="27"/>
    </row>
    <row r="713" spans="14:15" ht="23.25">
      <c r="N713" s="23"/>
      <c r="O713" s="27"/>
    </row>
    <row r="714" spans="14:15" ht="23.25">
      <c r="N714" s="23"/>
      <c r="O714" s="27"/>
    </row>
    <row r="715" spans="14:15" ht="23.25">
      <c r="N715" s="23"/>
      <c r="O715" s="27"/>
    </row>
    <row r="716" spans="14:15" ht="23.25">
      <c r="N716" s="23"/>
      <c r="O716" s="27"/>
    </row>
    <row r="717" spans="14:15" ht="23.25">
      <c r="N717" s="23"/>
      <c r="O717" s="27"/>
    </row>
    <row r="718" spans="14:15" ht="23.25">
      <c r="N718" s="23"/>
      <c r="O718" s="27"/>
    </row>
    <row r="719" spans="14:15" ht="23.25">
      <c r="N719" s="23"/>
      <c r="O719" s="27"/>
    </row>
    <row r="720" spans="14:15" ht="23.25">
      <c r="N720" s="23"/>
      <c r="O720" s="27"/>
    </row>
    <row r="721" spans="14:15" ht="23.25">
      <c r="N721" s="23"/>
      <c r="O721" s="27"/>
    </row>
    <row r="722" spans="14:15" ht="23.25">
      <c r="N722" s="23"/>
      <c r="O722" s="27"/>
    </row>
    <row r="723" spans="14:15" ht="23.25">
      <c r="N723" s="23"/>
      <c r="O723" s="27"/>
    </row>
    <row r="724" spans="14:15" ht="23.25">
      <c r="N724" s="23"/>
      <c r="O724" s="27"/>
    </row>
    <row r="725" spans="14:15" ht="23.25">
      <c r="N725" s="23"/>
      <c r="O725" s="27"/>
    </row>
    <row r="726" spans="14:15" ht="23.25">
      <c r="N726" s="23"/>
      <c r="O726" s="27"/>
    </row>
    <row r="727" spans="14:15" ht="23.25">
      <c r="N727" s="23"/>
      <c r="O727" s="27"/>
    </row>
    <row r="728" spans="14:15" ht="23.25">
      <c r="N728" s="23"/>
      <c r="O728" s="27"/>
    </row>
    <row r="729" spans="14:15" ht="23.25">
      <c r="N729" s="23"/>
      <c r="O729" s="27"/>
    </row>
    <row r="730" spans="14:15" ht="23.25">
      <c r="N730" s="23"/>
      <c r="O730" s="27"/>
    </row>
    <row r="731" spans="14:15" ht="23.25">
      <c r="N731" s="23"/>
      <c r="O731" s="27"/>
    </row>
    <row r="732" spans="14:15" ht="23.25">
      <c r="N732" s="23"/>
      <c r="O732" s="27"/>
    </row>
    <row r="733" spans="14:15" ht="23.25">
      <c r="N733" s="23"/>
      <c r="O733" s="27"/>
    </row>
    <row r="734" spans="14:15" ht="23.25">
      <c r="N734" s="23"/>
      <c r="O734" s="27"/>
    </row>
    <row r="735" spans="14:15" ht="23.25">
      <c r="N735" s="23"/>
      <c r="O735" s="27"/>
    </row>
    <row r="736" spans="14:15" ht="23.25">
      <c r="N736" s="23"/>
      <c r="O736" s="27"/>
    </row>
    <row r="737" spans="14:15" ht="23.25">
      <c r="N737" s="23"/>
      <c r="O737" s="27"/>
    </row>
    <row r="738" spans="14:15" ht="23.25">
      <c r="N738" s="23"/>
      <c r="O738" s="27"/>
    </row>
    <row r="739" spans="14:15" ht="23.25">
      <c r="N739" s="23"/>
      <c r="O739" s="27"/>
    </row>
    <row r="740" spans="14:15" ht="23.25">
      <c r="N740" s="23"/>
      <c r="O740" s="27"/>
    </row>
    <row r="741" spans="14:15" ht="23.25">
      <c r="N741" s="23"/>
      <c r="O741" s="27"/>
    </row>
    <row r="742" spans="14:15" ht="23.25">
      <c r="N742" s="23"/>
      <c r="O742" s="27"/>
    </row>
    <row r="743" spans="14:15" ht="23.25">
      <c r="N743" s="23"/>
      <c r="O743" s="27"/>
    </row>
    <row r="744" spans="14:15" ht="23.25">
      <c r="N744" s="23"/>
      <c r="O744" s="27"/>
    </row>
    <row r="745" spans="14:15" ht="23.25">
      <c r="N745" s="23"/>
      <c r="O745" s="27"/>
    </row>
    <row r="746" spans="14:15" ht="23.25">
      <c r="N746" s="23"/>
      <c r="O746" s="27"/>
    </row>
    <row r="747" spans="14:15" ht="23.25">
      <c r="N747" s="23"/>
      <c r="O747" s="27"/>
    </row>
    <row r="748" spans="14:15" ht="23.25">
      <c r="N748" s="23"/>
      <c r="O748" s="27"/>
    </row>
    <row r="749" spans="14:15" ht="23.25">
      <c r="N749" s="23"/>
      <c r="O749" s="27"/>
    </row>
    <row r="750" spans="14:15" ht="23.25">
      <c r="N750" s="23"/>
      <c r="O750" s="27"/>
    </row>
    <row r="751" spans="14:15" ht="23.25">
      <c r="N751" s="23"/>
      <c r="O751" s="27"/>
    </row>
    <row r="752" spans="14:15" ht="23.25">
      <c r="N752" s="23"/>
      <c r="O752" s="27"/>
    </row>
    <row r="753" spans="14:15" ht="23.25">
      <c r="N753" s="23"/>
      <c r="O753" s="27"/>
    </row>
    <row r="754" spans="14:15" ht="23.25">
      <c r="N754" s="23"/>
      <c r="O754" s="27"/>
    </row>
    <row r="755" spans="14:15" ht="23.25">
      <c r="N755" s="23"/>
      <c r="O755" s="27"/>
    </row>
    <row r="756" spans="14:15" ht="23.25">
      <c r="N756" s="23"/>
      <c r="O756" s="27"/>
    </row>
    <row r="757" spans="14:15" ht="23.25">
      <c r="N757" s="23"/>
      <c r="O757" s="27"/>
    </row>
    <row r="758" spans="14:15" ht="23.25">
      <c r="N758" s="23"/>
      <c r="O758" s="27"/>
    </row>
    <row r="759" spans="14:15" ht="23.25">
      <c r="N759" s="23"/>
      <c r="O759" s="27"/>
    </row>
    <row r="760" spans="14:15" ht="23.25">
      <c r="N760" s="23"/>
      <c r="O760" s="27"/>
    </row>
    <row r="761" spans="14:15" ht="23.25">
      <c r="N761" s="23"/>
      <c r="O761" s="27"/>
    </row>
    <row r="762" spans="14:15" ht="23.25">
      <c r="N762" s="23"/>
      <c r="O762" s="27"/>
    </row>
    <row r="763" spans="14:15" ht="23.25">
      <c r="N763" s="23"/>
      <c r="O763" s="27"/>
    </row>
    <row r="764" spans="14:15" ht="23.25">
      <c r="N764" s="23"/>
      <c r="O764" s="27"/>
    </row>
    <row r="765" spans="14:15" ht="23.25">
      <c r="N765" s="23"/>
      <c r="O765" s="27"/>
    </row>
    <row r="766" spans="14:15" ht="23.25">
      <c r="N766" s="23"/>
      <c r="O766" s="27"/>
    </row>
    <row r="767" spans="14:15" ht="23.25">
      <c r="N767" s="23"/>
      <c r="O767" s="27"/>
    </row>
    <row r="768" spans="14:15" ht="23.25">
      <c r="N768" s="23"/>
      <c r="O768" s="27"/>
    </row>
    <row r="769" spans="14:15" ht="23.25">
      <c r="N769" s="23"/>
      <c r="O769" s="27"/>
    </row>
    <row r="770" spans="14:15" ht="23.25">
      <c r="N770" s="23"/>
      <c r="O770" s="27"/>
    </row>
    <row r="771" spans="14:15" ht="23.25">
      <c r="N771" s="23"/>
      <c r="O771" s="27"/>
    </row>
    <row r="772" spans="14:15" ht="23.25">
      <c r="N772" s="23"/>
      <c r="O772" s="27"/>
    </row>
    <row r="773" spans="14:15" ht="23.25">
      <c r="N773" s="23"/>
      <c r="O773" s="27"/>
    </row>
    <row r="774" spans="14:15" ht="23.25">
      <c r="N774" s="23"/>
      <c r="O774" s="27"/>
    </row>
    <row r="775" spans="14:15" ht="23.25">
      <c r="N775" s="23"/>
      <c r="O775" s="27"/>
    </row>
    <row r="776" spans="14:15" ht="23.25">
      <c r="N776" s="23"/>
      <c r="O776" s="27"/>
    </row>
    <row r="777" spans="14:15" ht="23.25">
      <c r="N777" s="23"/>
      <c r="O777" s="27"/>
    </row>
    <row r="778" spans="14:15" ht="23.25">
      <c r="N778" s="23"/>
      <c r="O778" s="27"/>
    </row>
    <row r="779" spans="14:15" ht="23.25">
      <c r="N779" s="23"/>
      <c r="O779" s="27"/>
    </row>
    <row r="780" spans="14:15" ht="23.25">
      <c r="N780" s="23"/>
      <c r="O780" s="27"/>
    </row>
    <row r="781" spans="14:15" ht="23.25">
      <c r="N781" s="23"/>
      <c r="O781" s="27"/>
    </row>
    <row r="782" spans="14:15" ht="23.25">
      <c r="N782" s="23"/>
      <c r="O782" s="27"/>
    </row>
    <row r="783" spans="14:15" ht="23.25">
      <c r="N783" s="23"/>
      <c r="O783" s="27"/>
    </row>
    <row r="784" spans="14:15" ht="23.25">
      <c r="N784" s="23"/>
      <c r="O784" s="27"/>
    </row>
    <row r="785" spans="14:15" ht="23.25">
      <c r="N785" s="23"/>
      <c r="O785" s="27"/>
    </row>
    <row r="786" spans="14:15" ht="23.25">
      <c r="N786" s="23"/>
      <c r="O786" s="27"/>
    </row>
    <row r="787" spans="14:15" ht="23.25">
      <c r="N787" s="23"/>
      <c r="O787" s="27"/>
    </row>
    <row r="788" spans="14:15" ht="23.25">
      <c r="N788" s="23"/>
      <c r="O788" s="27"/>
    </row>
    <row r="789" spans="14:15" ht="23.25">
      <c r="N789" s="23"/>
      <c r="O789" s="27"/>
    </row>
    <row r="790" spans="14:15" ht="23.25">
      <c r="N790" s="23"/>
      <c r="O790" s="27"/>
    </row>
    <row r="791" spans="14:15" ht="23.25">
      <c r="N791" s="23"/>
      <c r="O791" s="27"/>
    </row>
    <row r="792" spans="14:15" ht="23.25">
      <c r="N792" s="23"/>
      <c r="O792" s="27"/>
    </row>
    <row r="793" spans="14:15" ht="23.25">
      <c r="N793" s="23"/>
      <c r="O793" s="27"/>
    </row>
    <row r="794" spans="14:15" ht="23.25">
      <c r="N794" s="23"/>
      <c r="O794" s="27"/>
    </row>
    <row r="795" spans="14:15" ht="23.25">
      <c r="N795" s="23"/>
      <c r="O795" s="27"/>
    </row>
    <row r="796" spans="14:15" ht="23.25">
      <c r="N796" s="23"/>
      <c r="O796" s="27"/>
    </row>
    <row r="797" spans="14:15" ht="23.25">
      <c r="N797" s="23"/>
      <c r="O797" s="27"/>
    </row>
    <row r="798" spans="14:15" ht="23.25">
      <c r="N798" s="23"/>
      <c r="O798" s="27"/>
    </row>
    <row r="799" spans="14:15" ht="23.25">
      <c r="N799" s="23"/>
      <c r="O799" s="27"/>
    </row>
    <row r="800" spans="14:15" ht="23.25">
      <c r="N800" s="23"/>
      <c r="O800" s="27"/>
    </row>
    <row r="801" spans="14:15" ht="23.25">
      <c r="N801" s="23"/>
      <c r="O801" s="27"/>
    </row>
    <row r="802" spans="14:15" ht="23.25">
      <c r="N802" s="23"/>
      <c r="O802" s="27"/>
    </row>
    <row r="803" spans="14:15" ht="23.25">
      <c r="N803" s="23"/>
      <c r="O803" s="27"/>
    </row>
    <row r="804" spans="14:15" ht="23.25">
      <c r="N804" s="23"/>
      <c r="O804" s="27"/>
    </row>
    <row r="805" spans="14:15" ht="23.25">
      <c r="N805" s="23"/>
      <c r="O805" s="27"/>
    </row>
    <row r="806" spans="14:15" ht="23.25">
      <c r="N806" s="23"/>
      <c r="O806" s="27"/>
    </row>
    <row r="807" spans="14:15" ht="23.25">
      <c r="N807" s="23"/>
      <c r="O807" s="27"/>
    </row>
    <row r="808" spans="14:15" ht="23.25">
      <c r="N808" s="23"/>
      <c r="O808" s="27"/>
    </row>
    <row r="809" spans="14:15" ht="23.25">
      <c r="N809" s="23"/>
      <c r="O809" s="27"/>
    </row>
    <row r="810" spans="14:15" ht="23.25">
      <c r="N810" s="23"/>
      <c r="O810" s="27"/>
    </row>
    <row r="811" spans="14:15" ht="23.25">
      <c r="N811" s="23"/>
      <c r="O811" s="27"/>
    </row>
    <row r="812" spans="14:15" ht="23.25">
      <c r="N812" s="23"/>
      <c r="O812" s="27"/>
    </row>
    <row r="813" spans="14:15" ht="23.25">
      <c r="N813" s="23"/>
      <c r="O813" s="27"/>
    </row>
    <row r="814" spans="14:15" ht="23.25">
      <c r="N814" s="23"/>
      <c r="O814" s="27"/>
    </row>
    <row r="815" spans="14:15" ht="23.25">
      <c r="N815" s="23"/>
      <c r="O815" s="27"/>
    </row>
    <row r="816" spans="14:15" ht="23.25">
      <c r="N816" s="23"/>
      <c r="O816" s="27"/>
    </row>
    <row r="817" spans="14:15" ht="23.25">
      <c r="N817" s="23"/>
      <c r="O817" s="27"/>
    </row>
    <row r="818" spans="14:15" ht="23.25">
      <c r="N818" s="23"/>
      <c r="O818" s="27"/>
    </row>
    <row r="819" spans="14:15" ht="23.25">
      <c r="N819" s="23"/>
      <c r="O819" s="27"/>
    </row>
    <row r="820" spans="14:15" ht="23.25">
      <c r="N820" s="23"/>
      <c r="O820" s="27"/>
    </row>
    <row r="821" spans="14:15" ht="23.25">
      <c r="N821" s="23"/>
      <c r="O821" s="27"/>
    </row>
    <row r="822" spans="14:15" ht="23.25">
      <c r="N822" s="23"/>
      <c r="O822" s="27"/>
    </row>
    <row r="823" spans="14:15" ht="23.25">
      <c r="N823" s="23"/>
      <c r="O823" s="27"/>
    </row>
    <row r="824" spans="14:15" ht="23.25">
      <c r="N824" s="23"/>
      <c r="O824" s="27"/>
    </row>
    <row r="825" spans="14:15" ht="23.25">
      <c r="N825" s="23"/>
      <c r="O825" s="27"/>
    </row>
    <row r="826" spans="14:15" ht="23.25">
      <c r="N826" s="23"/>
      <c r="O826" s="27"/>
    </row>
    <row r="827" spans="14:15" ht="23.25">
      <c r="N827" s="23"/>
      <c r="O827" s="27"/>
    </row>
    <row r="828" spans="14:15" ht="23.25">
      <c r="N828" s="23"/>
      <c r="O828" s="27"/>
    </row>
    <row r="829" spans="14:15" ht="23.25">
      <c r="N829" s="23"/>
      <c r="O829" s="27"/>
    </row>
    <row r="830" spans="14:15" ht="23.25">
      <c r="N830" s="23"/>
      <c r="O830" s="27"/>
    </row>
    <row r="831" spans="14:15" ht="23.25">
      <c r="N831" s="23"/>
      <c r="O831" s="27"/>
    </row>
    <row r="832" spans="14:15" ht="23.25">
      <c r="N832" s="23"/>
      <c r="O832" s="27"/>
    </row>
    <row r="833" spans="14:15" ht="23.25">
      <c r="N833" s="23"/>
      <c r="O833" s="27"/>
    </row>
    <row r="834" spans="14:15" ht="23.25">
      <c r="N834" s="23"/>
      <c r="O834" s="27"/>
    </row>
    <row r="835" spans="14:15" ht="23.25">
      <c r="N835" s="23"/>
      <c r="O835" s="27"/>
    </row>
    <row r="836" spans="14:15" ht="23.25">
      <c r="N836" s="23"/>
      <c r="O836" s="27"/>
    </row>
    <row r="837" spans="14:15" ht="23.25">
      <c r="N837" s="23"/>
      <c r="O837" s="27"/>
    </row>
    <row r="838" spans="14:15" ht="23.25">
      <c r="N838" s="23"/>
      <c r="O838" s="27"/>
    </row>
    <row r="839" spans="14:15" ht="23.25">
      <c r="N839" s="23"/>
      <c r="O839" s="27"/>
    </row>
    <row r="840" spans="14:15" ht="23.25">
      <c r="N840" s="23"/>
      <c r="O840" s="27"/>
    </row>
    <row r="841" spans="14:15" ht="23.25">
      <c r="N841" s="23"/>
      <c r="O841" s="27"/>
    </row>
    <row r="842" spans="14:15" ht="23.25">
      <c r="N842" s="23"/>
      <c r="O842" s="27"/>
    </row>
    <row r="843" spans="14:15" ht="23.25">
      <c r="N843" s="23"/>
      <c r="O843" s="27"/>
    </row>
    <row r="844" spans="14:15" ht="23.25">
      <c r="N844" s="23"/>
      <c r="O844" s="27"/>
    </row>
    <row r="845" spans="14:15" ht="23.25">
      <c r="N845" s="23"/>
      <c r="O845" s="27"/>
    </row>
    <row r="846" spans="14:15" ht="23.25">
      <c r="N846" s="23"/>
      <c r="O846" s="27"/>
    </row>
    <row r="847" spans="14:15" ht="23.25">
      <c r="N847" s="23"/>
      <c r="O847" s="27"/>
    </row>
    <row r="848" spans="14:15" ht="23.25">
      <c r="N848" s="23"/>
      <c r="O848" s="27"/>
    </row>
    <row r="849" spans="14:15" ht="23.25">
      <c r="N849" s="23"/>
      <c r="O849" s="27"/>
    </row>
    <row r="850" spans="14:15" ht="23.25">
      <c r="N850" s="23"/>
      <c r="O850" s="27"/>
    </row>
    <row r="851" spans="14:15" ht="23.25">
      <c r="N851" s="23"/>
      <c r="O851" s="27"/>
    </row>
    <row r="852" spans="14:15" ht="23.25">
      <c r="N852" s="23"/>
      <c r="O852" s="27"/>
    </row>
    <row r="853" spans="14:15" ht="23.25">
      <c r="N853" s="23"/>
      <c r="O853" s="27"/>
    </row>
    <row r="854" spans="14:15" ht="23.25">
      <c r="N854" s="23"/>
      <c r="O854" s="27"/>
    </row>
    <row r="855" spans="14:15" ht="23.25">
      <c r="N855" s="23"/>
      <c r="O855" s="27"/>
    </row>
    <row r="856" spans="14:15" ht="23.25">
      <c r="N856" s="23"/>
      <c r="O856" s="27"/>
    </row>
    <row r="857" spans="14:15" ht="23.25">
      <c r="N857" s="23"/>
      <c r="O857" s="27"/>
    </row>
    <row r="858" spans="14:15" ht="23.25">
      <c r="N858" s="23"/>
      <c r="O858" s="27"/>
    </row>
    <row r="859" spans="14:15" ht="23.25">
      <c r="N859" s="23"/>
      <c r="O859" s="27"/>
    </row>
    <row r="860" spans="14:15" ht="23.25">
      <c r="N860" s="23"/>
      <c r="O860" s="27"/>
    </row>
    <row r="861" spans="14:15" ht="23.25">
      <c r="N861" s="23"/>
      <c r="O861" s="27"/>
    </row>
    <row r="862" spans="14:15" ht="23.25">
      <c r="N862" s="23"/>
      <c r="O862" s="27"/>
    </row>
    <row r="863" spans="14:15" ht="23.25">
      <c r="N863" s="23"/>
      <c r="O863" s="27"/>
    </row>
    <row r="864" spans="14:15" ht="23.25">
      <c r="N864" s="23"/>
      <c r="O864" s="27"/>
    </row>
    <row r="865" spans="14:15" ht="23.25">
      <c r="N865" s="23"/>
      <c r="O865" s="27"/>
    </row>
    <row r="866" spans="14:15" ht="23.25">
      <c r="N866" s="23"/>
      <c r="O866" s="27"/>
    </row>
    <row r="867" spans="14:15" ht="23.25">
      <c r="N867" s="23"/>
      <c r="O867" s="27"/>
    </row>
    <row r="868" spans="14:15" ht="23.25">
      <c r="N868" s="23"/>
      <c r="O868" s="27"/>
    </row>
    <row r="869" spans="14:15" ht="23.25">
      <c r="N869" s="23"/>
      <c r="O869" s="27"/>
    </row>
    <row r="870" spans="14:15" ht="23.25">
      <c r="N870" s="23"/>
      <c r="O870" s="27"/>
    </row>
    <row r="871" spans="14:15" ht="23.25">
      <c r="N871" s="23"/>
      <c r="O871" s="27"/>
    </row>
    <row r="872" spans="14:15" ht="23.25">
      <c r="N872" s="23"/>
      <c r="O872" s="27"/>
    </row>
    <row r="873" spans="14:15" ht="23.25">
      <c r="N873" s="23"/>
      <c r="O873" s="27"/>
    </row>
    <row r="874" spans="14:15" ht="23.25">
      <c r="N874" s="23"/>
      <c r="O874" s="27"/>
    </row>
    <row r="875" spans="14:15" ht="23.25">
      <c r="N875" s="23"/>
      <c r="O875" s="27"/>
    </row>
    <row r="876" spans="14:15" ht="23.25">
      <c r="N876" s="23"/>
      <c r="O876" s="27"/>
    </row>
    <row r="877" spans="14:15" ht="23.25">
      <c r="N877" s="23"/>
      <c r="O877" s="27"/>
    </row>
    <row r="878" spans="14:15" ht="23.25">
      <c r="N878" s="23"/>
      <c r="O878" s="27"/>
    </row>
    <row r="879" spans="14:15" ht="23.25">
      <c r="N879" s="23"/>
      <c r="O879" s="27"/>
    </row>
    <row r="880" spans="14:15" ht="23.25">
      <c r="N880" s="23"/>
      <c r="O880" s="27"/>
    </row>
    <row r="881" spans="14:15" ht="23.25">
      <c r="N881" s="23"/>
      <c r="O881" s="27"/>
    </row>
    <row r="882" spans="14:15" ht="23.25">
      <c r="N882" s="23"/>
      <c r="O882" s="27"/>
    </row>
    <row r="883" spans="14:15" ht="23.25">
      <c r="N883" s="23"/>
      <c r="O883" s="27"/>
    </row>
    <row r="884" spans="14:15" ht="23.25">
      <c r="N884" s="23"/>
      <c r="O884" s="27"/>
    </row>
    <row r="885" spans="14:15" ht="23.25">
      <c r="N885" s="23"/>
      <c r="O885" s="27"/>
    </row>
    <row r="886" spans="14:15" ht="23.25">
      <c r="N886" s="23"/>
      <c r="O886" s="27"/>
    </row>
    <row r="887" spans="14:15" ht="23.25">
      <c r="N887" s="23"/>
      <c r="O887" s="27"/>
    </row>
    <row r="888" spans="14:15" ht="23.25">
      <c r="N888" s="23"/>
      <c r="O888" s="27"/>
    </row>
    <row r="889" spans="14:15" ht="23.25">
      <c r="N889" s="23"/>
      <c r="O889" s="27"/>
    </row>
    <row r="890" spans="14:15" ht="23.25">
      <c r="N890" s="23"/>
      <c r="O890" s="27"/>
    </row>
    <row r="891" spans="14:15" ht="23.25">
      <c r="N891" s="23"/>
      <c r="O891" s="27"/>
    </row>
    <row r="892" spans="14:15" ht="23.25">
      <c r="N892" s="23"/>
      <c r="O892" s="27"/>
    </row>
    <row r="893" spans="14:15" ht="23.25">
      <c r="N893" s="23"/>
      <c r="O893" s="27"/>
    </row>
    <row r="894" spans="14:15" ht="23.25">
      <c r="N894" s="23"/>
      <c r="O894" s="27"/>
    </row>
    <row r="895" spans="14:15" ht="23.25">
      <c r="N895" s="23"/>
      <c r="O895" s="27"/>
    </row>
    <row r="896" spans="14:15" ht="23.25">
      <c r="N896" s="23"/>
      <c r="O896" s="27"/>
    </row>
    <row r="897" spans="14:15" ht="23.25">
      <c r="N897" s="23"/>
      <c r="O897" s="27"/>
    </row>
    <row r="898" spans="14:15" ht="23.25">
      <c r="N898" s="23"/>
      <c r="O898" s="27"/>
    </row>
    <row r="899" spans="14:15" ht="23.25">
      <c r="N899" s="23"/>
      <c r="O899" s="27"/>
    </row>
    <row r="900" spans="14:15" ht="23.25">
      <c r="N900" s="23"/>
      <c r="O900" s="27"/>
    </row>
    <row r="901" spans="14:15" ht="23.25">
      <c r="N901" s="23"/>
      <c r="O901" s="27"/>
    </row>
    <row r="902" spans="14:15" ht="23.25">
      <c r="N902" s="23"/>
      <c r="O902" s="27"/>
    </row>
    <row r="903" spans="14:15" ht="23.25">
      <c r="N903" s="23"/>
      <c r="O903" s="27"/>
    </row>
    <row r="904" spans="14:15" ht="23.25">
      <c r="N904" s="23"/>
      <c r="O904" s="27"/>
    </row>
    <row r="905" spans="14:15" ht="23.25">
      <c r="N905" s="23"/>
      <c r="O905" s="27"/>
    </row>
    <row r="906" spans="14:15" ht="23.25">
      <c r="N906" s="23"/>
      <c r="O906" s="27"/>
    </row>
    <row r="907" spans="14:15" ht="23.25">
      <c r="N907" s="23"/>
      <c r="O907" s="27"/>
    </row>
    <row r="908" spans="14:15" ht="23.25">
      <c r="N908" s="23"/>
      <c r="O908" s="27"/>
    </row>
    <row r="909" spans="14:15" ht="23.25">
      <c r="N909" s="23"/>
      <c r="O909" s="27"/>
    </row>
    <row r="910" spans="14:15" ht="23.25">
      <c r="N910" s="23"/>
      <c r="O910" s="27"/>
    </row>
    <row r="911" spans="14:15" ht="23.25">
      <c r="N911" s="23"/>
      <c r="O911" s="27"/>
    </row>
    <row r="912" spans="14:15" ht="23.25">
      <c r="N912" s="23"/>
      <c r="O912" s="27"/>
    </row>
    <row r="913" spans="14:15" ht="23.25">
      <c r="N913" s="23"/>
      <c r="O913" s="27"/>
    </row>
    <row r="914" spans="14:15" ht="23.25">
      <c r="N914" s="23"/>
      <c r="O914" s="27"/>
    </row>
    <row r="915" spans="14:15" ht="23.25">
      <c r="N915" s="23"/>
      <c r="O915" s="27"/>
    </row>
    <row r="916" spans="14:15" ht="23.25">
      <c r="N916" s="23"/>
      <c r="O916" s="27"/>
    </row>
    <row r="917" spans="14:15" ht="23.25">
      <c r="N917" s="23"/>
      <c r="O917" s="27"/>
    </row>
    <row r="918" spans="14:15" ht="23.25">
      <c r="N918" s="23"/>
      <c r="O918" s="27"/>
    </row>
    <row r="919" spans="14:15" ht="23.25">
      <c r="N919" s="23"/>
      <c r="O919" s="27"/>
    </row>
    <row r="920" spans="14:15" ht="23.25">
      <c r="N920" s="23"/>
      <c r="O920" s="27"/>
    </row>
    <row r="921" spans="14:15" ht="23.25">
      <c r="N921" s="23"/>
      <c r="O921" s="27"/>
    </row>
    <row r="922" spans="14:15" ht="23.25">
      <c r="N922" s="23"/>
      <c r="O922" s="27"/>
    </row>
    <row r="923" spans="14:15" ht="23.25">
      <c r="N923" s="23"/>
      <c r="O923" s="27"/>
    </row>
    <row r="924" spans="14:15" ht="23.25">
      <c r="N924" s="23"/>
      <c r="O924" s="27"/>
    </row>
    <row r="925" spans="14:15" ht="23.25">
      <c r="N925" s="23"/>
      <c r="O925" s="27"/>
    </row>
    <row r="926" spans="14:15" ht="23.25">
      <c r="N926" s="23"/>
      <c r="O926" s="27"/>
    </row>
    <row r="927" spans="14:15" ht="23.25">
      <c r="N927" s="23"/>
      <c r="O927" s="27"/>
    </row>
    <row r="928" spans="14:15" ht="23.25">
      <c r="N928" s="23"/>
      <c r="O928" s="27"/>
    </row>
    <row r="929" spans="14:15" ht="23.25">
      <c r="N929" s="23"/>
      <c r="O929" s="27"/>
    </row>
    <row r="930" spans="14:15" ht="23.25">
      <c r="N930" s="23"/>
      <c r="O930" s="27"/>
    </row>
    <row r="931" spans="14:15" ht="23.25">
      <c r="N931" s="23"/>
      <c r="O931" s="27"/>
    </row>
    <row r="932" spans="14:15" ht="23.25">
      <c r="N932" s="23"/>
      <c r="O932" s="27"/>
    </row>
    <row r="933" spans="14:15" ht="23.25">
      <c r="N933" s="23"/>
      <c r="O933" s="27"/>
    </row>
    <row r="934" spans="14:15" ht="23.25">
      <c r="N934" s="23"/>
      <c r="O934" s="27"/>
    </row>
    <row r="935" spans="14:15" ht="23.25">
      <c r="N935" s="23"/>
      <c r="O935" s="27"/>
    </row>
    <row r="936" spans="14:15" ht="23.25">
      <c r="N936" s="23"/>
      <c r="O936" s="27"/>
    </row>
    <row r="937" spans="14:15" ht="23.25">
      <c r="N937" s="23"/>
      <c r="O937" s="27"/>
    </row>
    <row r="938" spans="14:15" ht="23.25">
      <c r="N938" s="23"/>
      <c r="O938" s="27"/>
    </row>
    <row r="939" spans="14:15" ht="23.25">
      <c r="N939" s="23"/>
      <c r="O939" s="27"/>
    </row>
    <row r="940" spans="14:15" ht="23.25">
      <c r="N940" s="23"/>
      <c r="O940" s="27"/>
    </row>
    <row r="941" spans="14:15" ht="23.25">
      <c r="N941" s="23"/>
      <c r="O941" s="27"/>
    </row>
    <row r="942" spans="14:15" ht="23.25">
      <c r="N942" s="23"/>
      <c r="O942" s="27"/>
    </row>
    <row r="943" spans="14:15" ht="23.25">
      <c r="N943" s="23"/>
      <c r="O943" s="27"/>
    </row>
    <row r="944" spans="14:15" ht="23.25">
      <c r="N944" s="23"/>
      <c r="O944" s="27"/>
    </row>
    <row r="945" spans="14:15" ht="23.25">
      <c r="N945" s="23"/>
      <c r="O945" s="27"/>
    </row>
    <row r="946" spans="14:15" ht="23.25">
      <c r="N946" s="23"/>
      <c r="O946" s="27"/>
    </row>
    <row r="947" spans="14:15" ht="23.25">
      <c r="N947" s="23"/>
      <c r="O947" s="27"/>
    </row>
    <row r="948" spans="14:15" ht="23.25">
      <c r="N948" s="23"/>
      <c r="O948" s="27"/>
    </row>
    <row r="949" spans="14:15" ht="23.25">
      <c r="N949" s="23"/>
      <c r="O949" s="27"/>
    </row>
  </sheetData>
  <sheetProtection/>
  <mergeCells count="15">
    <mergeCell ref="N2:P3"/>
    <mergeCell ref="C7:D8"/>
    <mergeCell ref="E7:F8"/>
    <mergeCell ref="G7:H8"/>
    <mergeCell ref="I7:J8"/>
    <mergeCell ref="K7:L8"/>
    <mergeCell ref="C6:G6"/>
    <mergeCell ref="B4:M4"/>
    <mergeCell ref="M7:N8"/>
    <mergeCell ref="O7:P8"/>
    <mergeCell ref="A167:L167"/>
    <mergeCell ref="M6:P6"/>
    <mergeCell ref="I6:L6"/>
    <mergeCell ref="A6:A9"/>
    <mergeCell ref="B6:B9"/>
  </mergeCells>
  <printOptions/>
  <pageMargins left="0.03937007874015748" right="0.03937007874015748" top="0.7874015748031497" bottom="0.3937007874015748" header="0.2362204724409449" footer="0"/>
  <pageSetup fitToHeight="3" horizontalDpi="600" verticalDpi="600" orientation="landscape" paperSize="9" scale="12" r:id="rId1"/>
  <headerFooter alignWithMargins="0">
    <oddFooter>&amp;CСтраница &amp;P</oddFooter>
  </headerFooter>
  <rowBreaks count="5" manualBreakCount="5">
    <brk id="65" max="15" man="1"/>
    <brk id="89" max="15" man="1"/>
    <brk id="111" max="15" man="1"/>
    <brk id="146" max="15" man="1"/>
    <brk id="1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Фiнвiддiл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Лiлiя</dc:creator>
  <cp:keywords/>
  <dc:description/>
  <cp:lastModifiedBy>Користувач Windows</cp:lastModifiedBy>
  <cp:lastPrinted>2018-10-12T11:29:12Z</cp:lastPrinted>
  <dcterms:created xsi:type="dcterms:W3CDTF">2000-03-16T16:40:09Z</dcterms:created>
  <dcterms:modified xsi:type="dcterms:W3CDTF">2018-10-12T11:29:19Z</dcterms:modified>
  <cp:category/>
  <cp:version/>
  <cp:contentType/>
  <cp:contentStatus/>
</cp:coreProperties>
</file>