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20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0" i="1" l="1"/>
  <c r="AG20" i="1" s="1"/>
  <c r="AI20" i="1" s="1"/>
  <c r="X19" i="1"/>
  <c r="AG19" i="1" s="1"/>
  <c r="AI19" i="1" s="1"/>
  <c r="X18" i="1"/>
  <c r="AG18" i="1" s="1"/>
  <c r="AI18" i="1" s="1"/>
  <c r="X17" i="1"/>
  <c r="AG17" i="1" s="1"/>
  <c r="AI17" i="1" s="1"/>
  <c r="X16" i="1"/>
  <c r="AG16" i="1" s="1"/>
  <c r="AI16" i="1" s="1"/>
  <c r="X15" i="1"/>
  <c r="AG15" i="1" s="1"/>
  <c r="AI15" i="1" s="1"/>
  <c r="X14" i="1"/>
  <c r="AG14" i="1" s="1"/>
  <c r="AI14" i="1" s="1"/>
  <c r="X13" i="1"/>
  <c r="AG13" i="1" s="1"/>
  <c r="AI13" i="1" s="1"/>
  <c r="X12" i="1"/>
  <c r="AG12" i="1" s="1"/>
  <c r="AI12" i="1" s="1"/>
  <c r="X11" i="1"/>
  <c r="AG11" i="1" s="1"/>
  <c r="AI11" i="1" s="1"/>
  <c r="X10" i="1"/>
  <c r="AG10" i="1" s="1"/>
  <c r="AI10" i="1" s="1"/>
  <c r="X9" i="1"/>
  <c r="AG9" i="1" s="1"/>
  <c r="AI9" i="1" s="1"/>
  <c r="X8" i="1"/>
  <c r="AG8" i="1" s="1"/>
  <c r="AI8" i="1" s="1"/>
  <c r="X7" i="1"/>
  <c r="AG7" i="1" s="1"/>
  <c r="AI7" i="1" s="1"/>
  <c r="X6" i="1"/>
  <c r="AG6" i="1" s="1"/>
  <c r="AI6" i="1" s="1"/>
  <c r="X5" i="1"/>
  <c r="AG5" i="1" s="1"/>
  <c r="AI5" i="1" s="1"/>
  <c r="X4" i="1"/>
  <c r="AG4" i="1" s="1"/>
  <c r="AI4" i="1" s="1"/>
  <c r="X3" i="1"/>
  <c r="AG3" i="1" s="1"/>
  <c r="AI3" i="1" s="1"/>
  <c r="X2" i="1"/>
  <c r="X21" i="1" l="1"/>
  <c r="AG21" i="1" s="1"/>
  <c r="AG2" i="1"/>
  <c r="AI2" i="1" s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 l="1"/>
  <c r="W21" i="1"/>
  <c r="AH21" i="1" s="1"/>
  <c r="AJ19" i="1" l="1"/>
  <c r="AJ16" i="1"/>
  <c r="AJ8" i="1"/>
  <c r="AJ20" i="1"/>
  <c r="AJ12" i="1"/>
  <c r="AJ4" i="1"/>
  <c r="AJ5" i="1"/>
  <c r="AJ9" i="1"/>
  <c r="AJ13" i="1"/>
  <c r="AJ17" i="1"/>
  <c r="AJ2" i="1"/>
  <c r="AJ6" i="1"/>
  <c r="AJ10" i="1"/>
  <c r="AJ14" i="1"/>
  <c r="AJ18" i="1"/>
  <c r="AJ3" i="1"/>
  <c r="AJ7" i="1"/>
  <c r="AJ11" i="1"/>
  <c r="AJ15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AB20" i="1" l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<sst xmlns="http://schemas.openxmlformats.org/spreadsheetml/2006/main" count="132" uniqueCount="85">
  <si>
    <t>№№</t>
  </si>
  <si>
    <t>Назва загальноосвітнього навчального закладу</t>
  </si>
  <si>
    <t>Район</t>
  </si>
  <si>
    <t>Координати     (широта, довгота)</t>
  </si>
  <si>
    <t>Кількість  НКК (компютерних класів)</t>
  </si>
  <si>
    <t>Всього фактична чисельність  працівників станом на 01.01.2019, осіб.</t>
  </si>
  <si>
    <t xml:space="preserve">Адміністративний персонал (директор, заступник директора, практичний психолог, соціальний педагог, педагог-організатор, методист і т.д.),(осіб) </t>
  </si>
  <si>
    <t>Педагоги (вчителі, керівники гуртків, вихователі і т.д.), (осіб)</t>
  </si>
  <si>
    <t>Спеціалісти, (осіб)</t>
  </si>
  <si>
    <t>Обслуговуючий персонал (осіб)</t>
  </si>
  <si>
    <t>Ступінь закладу ( I, I-II, I-III)</t>
  </si>
  <si>
    <t>Загальна площа приміщень школи ( без господарських будівель) (кв.м.)</t>
  </si>
  <si>
    <t>Кількість штатних працівників педагогічного персоналу  пенсійного віку</t>
  </si>
  <si>
    <t>Дрогобицька загальноосвітня школа І-ІІІ ступенів №1 ім. Івана Франка Дрогобицької міської ради Львівської області</t>
  </si>
  <si>
    <t>м. Дрогобич</t>
  </si>
  <si>
    <t>49.357854, 23.506317</t>
  </si>
  <si>
    <t>I-III</t>
  </si>
  <si>
    <t>Дрогобицька спеціалізована школа І-ІІІ ступенів №2  Дрогобицької міської ради Львівської області</t>
  </si>
  <si>
    <t>49.343265, 23.511785</t>
  </si>
  <si>
    <t>Дрогобицька загальноосвітня школа І-ІІІ ступенів №3  Дрогобицької міської ради Львівської області</t>
  </si>
  <si>
    <t>49.350173, 23.5058855</t>
  </si>
  <si>
    <t>Дрогобицька загальноосвітня школа І-ІІІ ступенів №4  Дрогобицької міської ради Львівської області</t>
  </si>
  <si>
    <t>49.3520921, 23.512545</t>
  </si>
  <si>
    <t>Дрогобицька загальноосвітня школа І-ІІІ ступенів №5  Дрогобицької міської ради Львівської області</t>
  </si>
  <si>
    <t>49.352937, 23.489705</t>
  </si>
  <si>
    <t>Стебницька загальноосвітня школа І-ІІІ ступенів №6  Дрогобицької міської ради Львівської області</t>
  </si>
  <si>
    <t>м.Стебник</t>
  </si>
  <si>
    <t>49.302522, 23.556737</t>
  </si>
  <si>
    <t>Стебницька спеціалізована школа І-ІІІ ступенів №7  Дрогобицької міської ради Львівської області</t>
  </si>
  <si>
    <t>49.302548, 23.555186</t>
  </si>
  <si>
    <t>Дрогобицька загальноосвітня школа І-ІІ ступенів №8  Дрогобицької міської ради Львівської області</t>
  </si>
  <si>
    <t>49.355364, 23.555844</t>
  </si>
  <si>
    <t>I-II</t>
  </si>
  <si>
    <t>Дрогобицька загальноосвітня школа І-ІІ ступенів №9  Дрогобицької міської ради Львівської області</t>
  </si>
  <si>
    <t>49.338576, 23.493626</t>
  </si>
  <si>
    <t>Дрогобицька загальноосвітня школа І-ІІІ ступенів №10  Дрогобицької міської ради Львівської області</t>
  </si>
  <si>
    <t>49.360883, 23.531384</t>
  </si>
  <si>
    <t>Стебницька загальноосвітня школа І-ІІІ ступенів №11 ім. Тараса Зозулі  Дрогобицької міської ради Львівської області</t>
  </si>
  <si>
    <t>49.301206, 23.563194</t>
  </si>
  <si>
    <t>Стебницька загальноосвітня школа І ступенів №13  Дрогобицької міської ради Львівської області</t>
  </si>
  <si>
    <t>-</t>
  </si>
  <si>
    <t>I</t>
  </si>
  <si>
    <t>Дрогобицька загальноосвітня школа І-ІІІ ступенів №14 Дрогобицької міської ради Львівської області</t>
  </si>
  <si>
    <t>49.354072, 23.530036</t>
  </si>
  <si>
    <t>Дрогобицька загальноосвітня школа І-ІІІ ступенів №15 Дрогобицької міської ради Львівської області</t>
  </si>
  <si>
    <t>49.353178, 23.502705</t>
  </si>
  <si>
    <t>Дрогобицька спеціалізована школа І-ІІІ ступенів №16  Дрогобицької міської ради Львівської області</t>
  </si>
  <si>
    <t>49.353464, 23.535377</t>
  </si>
  <si>
    <t>Дрогобицька загальноосвітня школа І-ІІІ ступенів №17 Дрогобицької міської ради Львівської області</t>
  </si>
  <si>
    <t>49.360631, 23.493629</t>
  </si>
  <si>
    <t>Стебницька загальноосвітня школа І-ІІІ ступенів №18  Дрогобицької міської ради Львівської області</t>
  </si>
  <si>
    <t>49.298381, 23.570657</t>
  </si>
  <si>
    <t>Дрогобицька гімназія Дрогобицької міської ради Львівської області</t>
  </si>
  <si>
    <t>49.349649, 23.510977</t>
  </si>
  <si>
    <t>II-III</t>
  </si>
  <si>
    <t>Дрогобицький педагогічний ліцей Дрогобицької міської ради Львівської області</t>
  </si>
  <si>
    <t>III</t>
  </si>
  <si>
    <t>Разом по закладах</t>
  </si>
  <si>
    <t>К-сть місць (потужність)</t>
  </si>
  <si>
    <t>Факт. к-сть учнів станом на 05.09.2018</t>
  </si>
  <si>
    <t>К-сть класів станом на 05.09.2018</t>
  </si>
  <si>
    <t>К-сть учнів у гуртках, секціях організованих ЗНЗ станом на 05.09.2018</t>
  </si>
  <si>
    <t>К-сть гуртків, секцій організованих ЗНЗ станом на 05.09.2017</t>
  </si>
  <si>
    <t>К-сть учнів у гуртках, секціях що проводяться сторонніми юридичними та фізичними особами станом на 05.09.2017</t>
  </si>
  <si>
    <t xml:space="preserve"> К-сть комп'ютерів, що використовуються у навчальному процесі</t>
  </si>
  <si>
    <t>Наповнюваність навчальних закладів</t>
  </si>
  <si>
    <t>D</t>
  </si>
  <si>
    <t>Клас енергозбе реження будівлі</t>
  </si>
  <si>
    <t>C</t>
  </si>
  <si>
    <t>B</t>
  </si>
  <si>
    <t>A</t>
  </si>
  <si>
    <t>Міський бюджет, грн</t>
  </si>
  <si>
    <t>Фактична наповнюваність учнів на клас</t>
  </si>
  <si>
    <t>Різниця між фактичною наповнюваністю та нормативною</t>
  </si>
  <si>
    <t>Видатки на 1 учня, 2018,  грн.</t>
  </si>
  <si>
    <t xml:space="preserve">Видатки на 1 клас грн.2018 рік </t>
  </si>
  <si>
    <t>Показник співвідношення кількості учнів на одного вчителя, учнів на вчителя</t>
  </si>
  <si>
    <t>Питома вага педагогічних працівників пенсійного віку у загальній кількості педагогічних працівників, %</t>
  </si>
  <si>
    <t>Питома вага непедагогічного персоналу у загальній кількості працівників, %</t>
  </si>
  <si>
    <t>Фінасування з міського бюджету на одного учня, грн.</t>
  </si>
  <si>
    <t>Видатки на функціонування закладу, грн</t>
  </si>
  <si>
    <t>Зарплата педперсоналу з державного та інших бюджетів</t>
  </si>
  <si>
    <t>З/п педагогічного персоналу  на одного учня, грн</t>
  </si>
  <si>
    <t>Недофінансування/ перевищення фактичних видатків  установ до середніх 11780 грн на учня</t>
  </si>
  <si>
    <t xml:space="preserve">Зняті/додані кошти  на заклад з місцевого бюджету в  порівнянні з  середнім нормативом 4155 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</si>
</sst>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₴"/>
    <numFmt numFmtId="165" formatCode="#,##0.00_ ;[Red]\-#,##0.00\ "/>
    <numFmt numFmtId="166" formatCode="#,##0_ ;[Red]\-#,##0\ 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3" fontId="0" fillId="0" borderId="0" xfId="0" applyNumberFormat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9" fontId="2" fillId="0" borderId="1" xfId="0" applyNumberFormat="1" applyFont="1" applyFill="1" applyBorder="1"/>
    <xf numFmtId="1" fontId="2" fillId="0" borderId="1" xfId="0" applyNumberFormat="1" applyFont="1" applyFill="1" applyBorder="1"/>
    <xf numFmtId="4" fontId="2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/>
    <xf numFmtId="165" fontId="2" fillId="0" borderId="1" xfId="0" applyNumberFormat="1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zoomScale="85" zoomScaleNormal="85" workbookViewId="0">
      <selection activeCell="A2" sqref="A1:XFD2"/>
    </sheetView>
  </sheetViews>
  <sheetFormatPr defaultRowHeight="15" x14ac:dyDescent="0.25"/>
  <cols>
    <col min="1" max="1" width="4.5703125" style="6" customWidth="1"/>
    <col min="2" max="2" width="41" style="6" customWidth="1"/>
    <col min="3" max="3" width="10.85546875" style="7" customWidth="1"/>
    <col min="4" max="4" width="11.85546875" style="7" customWidth="1"/>
    <col min="5" max="5" width="9.140625" style="6"/>
    <col min="6" max="7" width="12.28515625" style="6" customWidth="1"/>
    <col min="8" max="8" width="7.5703125" style="6" customWidth="1"/>
    <col min="9" max="9" width="10.7109375" style="6" customWidth="1"/>
    <col min="10" max="10" width="10.28515625" style="6" customWidth="1"/>
    <col min="11" max="11" width="10.42578125" style="6" customWidth="1"/>
    <col min="12" max="12" width="11" style="6" customWidth="1"/>
    <col min="13" max="13" width="13.7109375" style="6" customWidth="1"/>
    <col min="14" max="14" width="12.42578125" style="6" customWidth="1"/>
    <col min="15" max="15" width="13.42578125" style="6" customWidth="1"/>
    <col min="16" max="16" width="12.42578125" style="6" customWidth="1"/>
    <col min="17" max="17" width="18.28515625" style="6" customWidth="1"/>
    <col min="18" max="20" width="9.140625" style="6"/>
    <col min="21" max="22" width="10.7109375" style="6" customWidth="1"/>
    <col min="23" max="23" width="11" style="6" customWidth="1"/>
    <col min="24" max="24" width="14.85546875" style="6" customWidth="1"/>
    <col min="25" max="25" width="13" style="6" customWidth="1"/>
    <col min="26" max="26" width="14.7109375" style="6" customWidth="1"/>
    <col min="27" max="27" width="13.140625" style="6" customWidth="1"/>
    <col min="28" max="30" width="10.42578125" style="6" customWidth="1"/>
    <col min="31" max="31" width="9.140625" style="6"/>
    <col min="32" max="32" width="11" style="6" bestFit="1" customWidth="1"/>
    <col min="33" max="33" width="9.85546875" style="6" bestFit="1" customWidth="1"/>
    <col min="34" max="34" width="9.140625" style="6"/>
    <col min="35" max="35" width="10.28515625" style="6" customWidth="1"/>
    <col min="36" max="36" width="11" style="6" bestFit="1" customWidth="1"/>
    <col min="41" max="41" width="9.140625" style="3"/>
    <col min="42" max="42" width="16.85546875" customWidth="1"/>
  </cols>
  <sheetData>
    <row r="1" spans="1:42" ht="142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10</v>
      </c>
      <c r="F1" s="8" t="s">
        <v>11</v>
      </c>
      <c r="G1" s="8" t="s">
        <v>67</v>
      </c>
      <c r="H1" s="8" t="s">
        <v>58</v>
      </c>
      <c r="I1" s="8" t="s">
        <v>59</v>
      </c>
      <c r="J1" s="8" t="s">
        <v>60</v>
      </c>
      <c r="K1" s="8" t="s">
        <v>61</v>
      </c>
      <c r="L1" s="8" t="s">
        <v>62</v>
      </c>
      <c r="M1" s="8" t="s">
        <v>63</v>
      </c>
      <c r="N1" s="8" t="s">
        <v>4</v>
      </c>
      <c r="O1" s="8" t="s">
        <v>64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12</v>
      </c>
      <c r="V1" s="8" t="s">
        <v>80</v>
      </c>
      <c r="W1" s="9" t="s">
        <v>71</v>
      </c>
      <c r="X1" s="9" t="s">
        <v>81</v>
      </c>
      <c r="Y1" s="8" t="s">
        <v>78</v>
      </c>
      <c r="Z1" s="8" t="s">
        <v>77</v>
      </c>
      <c r="AA1" s="8" t="s">
        <v>76</v>
      </c>
      <c r="AB1" s="8" t="s">
        <v>65</v>
      </c>
      <c r="AC1" s="8" t="s">
        <v>72</v>
      </c>
      <c r="AD1" s="8" t="s">
        <v>73</v>
      </c>
      <c r="AE1" s="8" t="s">
        <v>74</v>
      </c>
      <c r="AF1" s="8" t="s">
        <v>75</v>
      </c>
      <c r="AG1" s="8" t="s">
        <v>82</v>
      </c>
      <c r="AH1" s="10" t="s">
        <v>79</v>
      </c>
      <c r="AI1" s="8" t="s">
        <v>83</v>
      </c>
      <c r="AJ1" s="10" t="s">
        <v>84</v>
      </c>
      <c r="AK1" s="1"/>
      <c r="AL1" s="1"/>
      <c r="AM1" s="1"/>
      <c r="AN1" s="1"/>
      <c r="AO1" s="4"/>
      <c r="AP1" s="1"/>
    </row>
    <row r="2" spans="1:42" ht="60" x14ac:dyDescent="0.25">
      <c r="A2" s="11">
        <v>1</v>
      </c>
      <c r="B2" s="12" t="s">
        <v>13</v>
      </c>
      <c r="C2" s="12" t="s">
        <v>14</v>
      </c>
      <c r="D2" s="12" t="s">
        <v>15</v>
      </c>
      <c r="E2" s="11" t="s">
        <v>16</v>
      </c>
      <c r="F2" s="11">
        <v>4384</v>
      </c>
      <c r="G2" s="13" t="s">
        <v>68</v>
      </c>
      <c r="H2" s="11">
        <v>1030</v>
      </c>
      <c r="I2" s="11">
        <v>1220</v>
      </c>
      <c r="J2" s="11">
        <v>42</v>
      </c>
      <c r="K2" s="11">
        <v>149</v>
      </c>
      <c r="L2" s="11">
        <v>9</v>
      </c>
      <c r="M2" s="11">
        <v>0</v>
      </c>
      <c r="N2" s="11">
        <v>3</v>
      </c>
      <c r="O2" s="11">
        <v>55</v>
      </c>
      <c r="P2" s="11">
        <v>106</v>
      </c>
      <c r="Q2" s="11">
        <v>7</v>
      </c>
      <c r="R2" s="11">
        <v>76</v>
      </c>
      <c r="S2" s="11">
        <v>4</v>
      </c>
      <c r="T2" s="11">
        <v>19</v>
      </c>
      <c r="U2" s="11">
        <v>7</v>
      </c>
      <c r="V2" s="14">
        <v>15620900</v>
      </c>
      <c r="W2" s="14">
        <v>3924600</v>
      </c>
      <c r="X2" s="14">
        <f>V2-W2</f>
        <v>11696300</v>
      </c>
      <c r="Y2" s="15">
        <v>0.18487394957983194</v>
      </c>
      <c r="Z2" s="15">
        <v>7.2164948453608241E-2</v>
      </c>
      <c r="AA2" s="16">
        <v>12.577319587628866</v>
      </c>
      <c r="AB2" s="15">
        <f t="shared" ref="AB2:AB20" si="0">I2/H2</f>
        <v>1.1844660194174756</v>
      </c>
      <c r="AC2" s="17">
        <v>29.047619047619047</v>
      </c>
      <c r="AD2" s="14">
        <f>AC2-25</f>
        <v>4.0476190476190474</v>
      </c>
      <c r="AE2" s="14">
        <v>12804.031032786885</v>
      </c>
      <c r="AF2" s="14">
        <v>371926.61571428576</v>
      </c>
      <c r="AG2" s="14">
        <f>X2/I2</f>
        <v>9587.1311475409839</v>
      </c>
      <c r="AH2" s="14">
        <f t="shared" ref="AH2:AH20" si="1">(AE2-AG2)</f>
        <v>3216.8998852459008</v>
      </c>
      <c r="AI2" s="18">
        <f>(AG2-11780)*I2</f>
        <v>-2675299.9999999995</v>
      </c>
      <c r="AJ2" s="19">
        <f t="shared" ref="AJ2:AJ20" si="2">(AH2-$AH$21)*I2</f>
        <v>-1144685.4932114582</v>
      </c>
      <c r="AL2" s="2"/>
      <c r="AO2" s="5"/>
    </row>
    <row r="3" spans="1:42" ht="45" x14ac:dyDescent="0.25">
      <c r="A3" s="11">
        <v>2</v>
      </c>
      <c r="B3" s="12" t="s">
        <v>17</v>
      </c>
      <c r="C3" s="12" t="s">
        <v>14</v>
      </c>
      <c r="D3" s="12" t="s">
        <v>18</v>
      </c>
      <c r="E3" s="11" t="s">
        <v>16</v>
      </c>
      <c r="F3" s="11">
        <v>6571</v>
      </c>
      <c r="G3" s="13" t="s">
        <v>68</v>
      </c>
      <c r="H3" s="11">
        <v>940</v>
      </c>
      <c r="I3" s="11">
        <v>969</v>
      </c>
      <c r="J3" s="11">
        <v>35</v>
      </c>
      <c r="K3" s="11">
        <v>146</v>
      </c>
      <c r="L3" s="11">
        <v>11</v>
      </c>
      <c r="M3" s="11">
        <v>0</v>
      </c>
      <c r="N3" s="11">
        <v>2</v>
      </c>
      <c r="O3" s="11">
        <v>27</v>
      </c>
      <c r="P3" s="11">
        <v>105</v>
      </c>
      <c r="Q3" s="11">
        <v>8</v>
      </c>
      <c r="R3" s="11">
        <v>77</v>
      </c>
      <c r="S3" s="11">
        <v>3</v>
      </c>
      <c r="T3" s="11">
        <v>17</v>
      </c>
      <c r="U3" s="11">
        <v>11</v>
      </c>
      <c r="V3" s="14">
        <v>15060300</v>
      </c>
      <c r="W3" s="14">
        <v>3739400</v>
      </c>
      <c r="X3" s="14">
        <f t="shared" ref="X3:X20" si="3">V3-W3</f>
        <v>11320900</v>
      </c>
      <c r="Y3" s="15">
        <v>0.16806722689075632</v>
      </c>
      <c r="Z3" s="15">
        <v>0.1111111111111111</v>
      </c>
      <c r="AA3" s="16">
        <v>9.7878787878787872</v>
      </c>
      <c r="AB3" s="15">
        <f t="shared" si="0"/>
        <v>1.0308510638297872</v>
      </c>
      <c r="AC3" s="17">
        <v>27.685714285714287</v>
      </c>
      <c r="AD3" s="20">
        <f t="shared" ref="AD3:AD20" si="4">AC3-25</f>
        <v>2.6857142857142868</v>
      </c>
      <c r="AE3" s="14">
        <v>15542.080247678019</v>
      </c>
      <c r="AF3" s="14">
        <v>430293.59314285713</v>
      </c>
      <c r="AG3" s="14">
        <f t="shared" ref="AG3:AG20" si="5">X3/I3</f>
        <v>11683.075335397316</v>
      </c>
      <c r="AH3" s="14">
        <f t="shared" si="1"/>
        <v>3859.0049122807031</v>
      </c>
      <c r="AI3" s="18">
        <f t="shared" ref="AI3:AI20" si="6">(AG3-11780)*I3</f>
        <v>-93920.000000000859</v>
      </c>
      <c r="AJ3" s="19">
        <f t="shared" si="2"/>
        <v>-286980.75578844303</v>
      </c>
      <c r="AO3" s="5"/>
    </row>
    <row r="4" spans="1:42" ht="45" x14ac:dyDescent="0.25">
      <c r="A4" s="11">
        <v>3</v>
      </c>
      <c r="B4" s="12" t="s">
        <v>19</v>
      </c>
      <c r="C4" s="12" t="s">
        <v>14</v>
      </c>
      <c r="D4" s="12" t="s">
        <v>20</v>
      </c>
      <c r="E4" s="11" t="s">
        <v>16</v>
      </c>
      <c r="F4" s="11">
        <v>5949</v>
      </c>
      <c r="G4" s="13" t="s">
        <v>68</v>
      </c>
      <c r="H4" s="11">
        <v>660</v>
      </c>
      <c r="I4" s="11">
        <v>286</v>
      </c>
      <c r="J4" s="11">
        <v>12</v>
      </c>
      <c r="K4" s="11">
        <v>60</v>
      </c>
      <c r="L4" s="11">
        <v>5</v>
      </c>
      <c r="M4" s="11">
        <v>0</v>
      </c>
      <c r="N4" s="11">
        <v>0</v>
      </c>
      <c r="O4" s="11">
        <v>2</v>
      </c>
      <c r="P4" s="11">
        <v>37</v>
      </c>
      <c r="Q4" s="11">
        <v>4</v>
      </c>
      <c r="R4" s="11">
        <v>20</v>
      </c>
      <c r="S4" s="11">
        <v>3</v>
      </c>
      <c r="T4" s="11">
        <v>10</v>
      </c>
      <c r="U4" s="11">
        <v>6</v>
      </c>
      <c r="V4" s="14">
        <v>4951800</v>
      </c>
      <c r="W4" s="14">
        <v>1719200</v>
      </c>
      <c r="X4" s="14">
        <f t="shared" si="3"/>
        <v>3232600</v>
      </c>
      <c r="Y4" s="15">
        <v>0.2857142857142857</v>
      </c>
      <c r="Z4" s="15">
        <v>0.17142857142857143</v>
      </c>
      <c r="AA4" s="16">
        <v>8.1714285714285708</v>
      </c>
      <c r="AB4" s="15">
        <f t="shared" si="0"/>
        <v>0.43333333333333335</v>
      </c>
      <c r="AC4" s="17">
        <v>23.833333333333332</v>
      </c>
      <c r="AD4" s="20">
        <f t="shared" si="4"/>
        <v>-1.1666666666666679</v>
      </c>
      <c r="AE4" s="14">
        <v>17314.004020979024</v>
      </c>
      <c r="AF4" s="14">
        <v>412650.4291666667</v>
      </c>
      <c r="AG4" s="14">
        <f t="shared" si="5"/>
        <v>11302.797202797203</v>
      </c>
      <c r="AH4" s="14">
        <f t="shared" si="1"/>
        <v>6011.2068181818213</v>
      </c>
      <c r="AI4" s="18">
        <f t="shared" si="6"/>
        <v>-136480</v>
      </c>
      <c r="AJ4" s="19">
        <f t="shared" si="2"/>
        <v>530827.47867338057</v>
      </c>
      <c r="AO4" s="5"/>
    </row>
    <row r="5" spans="1:42" ht="45" x14ac:dyDescent="0.25">
      <c r="A5" s="11">
        <v>4</v>
      </c>
      <c r="B5" s="12" t="s">
        <v>21</v>
      </c>
      <c r="C5" s="12" t="s">
        <v>14</v>
      </c>
      <c r="D5" s="12" t="s">
        <v>22</v>
      </c>
      <c r="E5" s="11" t="s">
        <v>16</v>
      </c>
      <c r="F5" s="11">
        <v>6151</v>
      </c>
      <c r="G5" s="13" t="s">
        <v>69</v>
      </c>
      <c r="H5" s="11">
        <v>960</v>
      </c>
      <c r="I5" s="11">
        <v>964</v>
      </c>
      <c r="J5" s="11">
        <v>38</v>
      </c>
      <c r="K5" s="11">
        <v>134</v>
      </c>
      <c r="L5" s="11">
        <v>8</v>
      </c>
      <c r="M5" s="11">
        <v>0</v>
      </c>
      <c r="N5" s="11">
        <v>1</v>
      </c>
      <c r="O5" s="11">
        <v>18</v>
      </c>
      <c r="P5" s="11">
        <v>102</v>
      </c>
      <c r="Q5" s="11">
        <v>6</v>
      </c>
      <c r="R5" s="11">
        <v>77</v>
      </c>
      <c r="S5" s="11">
        <v>4</v>
      </c>
      <c r="T5" s="11">
        <v>15</v>
      </c>
      <c r="U5" s="11">
        <v>3</v>
      </c>
      <c r="V5" s="14">
        <v>12839400</v>
      </c>
      <c r="W5" s="14">
        <v>2705500</v>
      </c>
      <c r="X5" s="14">
        <f t="shared" si="3"/>
        <v>10133900</v>
      </c>
      <c r="Y5" s="15">
        <v>0.15740740740740741</v>
      </c>
      <c r="Z5" s="15">
        <v>3.2967032967032968E-2</v>
      </c>
      <c r="AA5" s="16">
        <v>10.593406593406593</v>
      </c>
      <c r="AB5" s="15">
        <f t="shared" si="0"/>
        <v>1.0041666666666667</v>
      </c>
      <c r="AC5" s="17">
        <v>25.368421052631579</v>
      </c>
      <c r="AD5" s="20">
        <f t="shared" si="4"/>
        <v>0.36842105263157876</v>
      </c>
      <c r="AE5" s="14">
        <v>13318.870643153528</v>
      </c>
      <c r="AF5" s="14">
        <v>337878.71842105268</v>
      </c>
      <c r="AG5" s="14">
        <f t="shared" si="5"/>
        <v>10512.344398340249</v>
      </c>
      <c r="AH5" s="14">
        <f t="shared" si="1"/>
        <v>2806.5262448132798</v>
      </c>
      <c r="AI5" s="18">
        <f t="shared" si="6"/>
        <v>-1222020.0000000005</v>
      </c>
      <c r="AJ5" s="19">
        <f t="shared" si="2"/>
        <v>-1300089.3823736415</v>
      </c>
      <c r="AO5" s="5"/>
    </row>
    <row r="6" spans="1:42" ht="45" x14ac:dyDescent="0.25">
      <c r="A6" s="11">
        <v>5</v>
      </c>
      <c r="B6" s="12" t="s">
        <v>23</v>
      </c>
      <c r="C6" s="12" t="s">
        <v>14</v>
      </c>
      <c r="D6" s="12" t="s">
        <v>24</v>
      </c>
      <c r="E6" s="11" t="s">
        <v>16</v>
      </c>
      <c r="F6" s="11">
        <v>6752</v>
      </c>
      <c r="G6" s="13" t="s">
        <v>66</v>
      </c>
      <c r="H6" s="11">
        <v>620</v>
      </c>
      <c r="I6" s="11">
        <v>445</v>
      </c>
      <c r="J6" s="11">
        <v>19</v>
      </c>
      <c r="K6" s="11">
        <v>220</v>
      </c>
      <c r="L6" s="11">
        <v>5</v>
      </c>
      <c r="M6" s="11">
        <v>0</v>
      </c>
      <c r="N6" s="11">
        <v>1</v>
      </c>
      <c r="O6" s="11">
        <v>10</v>
      </c>
      <c r="P6" s="11">
        <v>61</v>
      </c>
      <c r="Q6" s="11">
        <v>5</v>
      </c>
      <c r="R6" s="11">
        <v>37</v>
      </c>
      <c r="S6" s="11">
        <v>4</v>
      </c>
      <c r="T6" s="11">
        <v>15</v>
      </c>
      <c r="U6" s="11">
        <v>3</v>
      </c>
      <c r="V6" s="14">
        <v>8856400</v>
      </c>
      <c r="W6" s="14">
        <v>2925500</v>
      </c>
      <c r="X6" s="14">
        <f t="shared" si="3"/>
        <v>5930900</v>
      </c>
      <c r="Y6" s="15">
        <v>0.30158730158730157</v>
      </c>
      <c r="Z6" s="15">
        <v>6.8181818181818177E-2</v>
      </c>
      <c r="AA6" s="16">
        <v>10.113636363636363</v>
      </c>
      <c r="AB6" s="15">
        <f t="shared" si="0"/>
        <v>0.717741935483871</v>
      </c>
      <c r="AC6" s="17">
        <v>23.421052631578949</v>
      </c>
      <c r="AD6" s="20">
        <f t="shared" si="4"/>
        <v>-1.5789473684210513</v>
      </c>
      <c r="AE6" s="14">
        <v>19902.069887640449</v>
      </c>
      <c r="AF6" s="14">
        <v>466127.42631578946</v>
      </c>
      <c r="AG6" s="14">
        <f t="shared" si="5"/>
        <v>13327.865168539325</v>
      </c>
      <c r="AH6" s="14">
        <f t="shared" si="1"/>
        <v>6574.2047191011243</v>
      </c>
      <c r="AI6" s="18">
        <f t="shared" si="6"/>
        <v>688799.99999999965</v>
      </c>
      <c r="AJ6" s="19">
        <f t="shared" si="2"/>
        <v>1076471.9260827065</v>
      </c>
      <c r="AO6" s="5"/>
    </row>
    <row r="7" spans="1:42" ht="45" x14ac:dyDescent="0.25">
      <c r="A7" s="11">
        <v>6</v>
      </c>
      <c r="B7" s="12" t="s">
        <v>25</v>
      </c>
      <c r="C7" s="12" t="s">
        <v>26</v>
      </c>
      <c r="D7" s="12" t="s">
        <v>27</v>
      </c>
      <c r="E7" s="11" t="s">
        <v>16</v>
      </c>
      <c r="F7" s="11">
        <v>4850</v>
      </c>
      <c r="G7" s="13" t="s">
        <v>66</v>
      </c>
      <c r="H7" s="11">
        <v>590</v>
      </c>
      <c r="I7" s="11">
        <v>371</v>
      </c>
      <c r="J7" s="11">
        <v>17</v>
      </c>
      <c r="K7" s="11">
        <v>14</v>
      </c>
      <c r="L7" s="11">
        <v>1</v>
      </c>
      <c r="M7" s="11">
        <v>0</v>
      </c>
      <c r="N7" s="11">
        <v>1</v>
      </c>
      <c r="O7" s="11">
        <v>12</v>
      </c>
      <c r="P7" s="11">
        <v>64</v>
      </c>
      <c r="Q7" s="11">
        <v>4</v>
      </c>
      <c r="R7" s="11">
        <v>41</v>
      </c>
      <c r="S7" s="11">
        <v>4</v>
      </c>
      <c r="T7" s="11">
        <v>15</v>
      </c>
      <c r="U7" s="11">
        <v>8</v>
      </c>
      <c r="V7" s="14">
        <v>6976300</v>
      </c>
      <c r="W7" s="14">
        <v>1921700</v>
      </c>
      <c r="X7" s="14">
        <f t="shared" si="3"/>
        <v>5054600</v>
      </c>
      <c r="Y7" s="15">
        <v>0.27419354838709675</v>
      </c>
      <c r="Z7" s="15">
        <v>0.17777777777777778</v>
      </c>
      <c r="AA7" s="16">
        <v>8.2444444444444436</v>
      </c>
      <c r="AB7" s="15">
        <f t="shared" si="0"/>
        <v>0.62881355932203387</v>
      </c>
      <c r="AC7" s="17">
        <v>21.823529411764707</v>
      </c>
      <c r="AD7" s="20">
        <f t="shared" si="4"/>
        <v>-3.1764705882352935</v>
      </c>
      <c r="AE7" s="14">
        <v>18804.037735849055</v>
      </c>
      <c r="AF7" s="14">
        <v>410370.4705882353</v>
      </c>
      <c r="AG7" s="14">
        <f t="shared" si="5"/>
        <v>13624.258760107818</v>
      </c>
      <c r="AH7" s="14">
        <f t="shared" si="1"/>
        <v>5179.7789757412374</v>
      </c>
      <c r="AI7" s="18">
        <f t="shared" si="6"/>
        <v>684220.00000000035</v>
      </c>
      <c r="AJ7" s="19">
        <f t="shared" si="2"/>
        <v>380131.16062176088</v>
      </c>
      <c r="AO7" s="5"/>
    </row>
    <row r="8" spans="1:42" ht="45" x14ac:dyDescent="0.25">
      <c r="A8" s="11">
        <v>7</v>
      </c>
      <c r="B8" s="12" t="s">
        <v>28</v>
      </c>
      <c r="C8" s="12" t="s">
        <v>26</v>
      </c>
      <c r="D8" s="12" t="s">
        <v>29</v>
      </c>
      <c r="E8" s="11" t="s">
        <v>16</v>
      </c>
      <c r="F8" s="11">
        <v>2102</v>
      </c>
      <c r="G8" s="13" t="s">
        <v>68</v>
      </c>
      <c r="H8" s="11">
        <v>800</v>
      </c>
      <c r="I8" s="11">
        <v>555</v>
      </c>
      <c r="J8" s="11">
        <v>22</v>
      </c>
      <c r="K8" s="11">
        <v>140</v>
      </c>
      <c r="L8" s="11">
        <v>7</v>
      </c>
      <c r="M8" s="11">
        <v>0</v>
      </c>
      <c r="N8" s="11">
        <v>1</v>
      </c>
      <c r="O8" s="11">
        <v>12</v>
      </c>
      <c r="P8" s="11">
        <v>67</v>
      </c>
      <c r="Q8" s="11">
        <v>5</v>
      </c>
      <c r="R8" s="11">
        <v>44</v>
      </c>
      <c r="S8" s="11">
        <v>4</v>
      </c>
      <c r="T8" s="11">
        <v>14</v>
      </c>
      <c r="U8" s="11">
        <v>10</v>
      </c>
      <c r="V8" s="14">
        <v>8845700</v>
      </c>
      <c r="W8" s="14">
        <v>1957600</v>
      </c>
      <c r="X8" s="14">
        <f t="shared" si="3"/>
        <v>6888100</v>
      </c>
      <c r="Y8" s="15">
        <v>0.2608695652173913</v>
      </c>
      <c r="Z8" s="15">
        <v>0.19607843137254902</v>
      </c>
      <c r="AA8" s="16">
        <v>10.882352941176471</v>
      </c>
      <c r="AB8" s="15">
        <f t="shared" si="0"/>
        <v>0.69374999999999998</v>
      </c>
      <c r="AC8" s="17">
        <v>25.227272727272727</v>
      </c>
      <c r="AD8" s="20">
        <f t="shared" si="4"/>
        <v>0.22727272727272663</v>
      </c>
      <c r="AE8" s="14">
        <v>15938.160666666667</v>
      </c>
      <c r="AF8" s="14">
        <v>402076.32590909093</v>
      </c>
      <c r="AG8" s="14">
        <f t="shared" si="5"/>
        <v>12410.990990990991</v>
      </c>
      <c r="AH8" s="14">
        <f t="shared" si="1"/>
        <v>3527.1696756756755</v>
      </c>
      <c r="AI8" s="18">
        <f t="shared" si="6"/>
        <v>350200.00000000006</v>
      </c>
      <c r="AJ8" s="19">
        <f t="shared" si="2"/>
        <v>-348538.33904291713</v>
      </c>
      <c r="AO8" s="5"/>
    </row>
    <row r="9" spans="1:42" ht="45" x14ac:dyDescent="0.25">
      <c r="A9" s="11">
        <v>8</v>
      </c>
      <c r="B9" s="12" t="s">
        <v>30</v>
      </c>
      <c r="C9" s="12" t="s">
        <v>14</v>
      </c>
      <c r="D9" s="12" t="s">
        <v>31</v>
      </c>
      <c r="E9" s="11" t="s">
        <v>32</v>
      </c>
      <c r="F9" s="11">
        <v>2886</v>
      </c>
      <c r="G9" s="13" t="s">
        <v>68</v>
      </c>
      <c r="H9" s="11">
        <v>350</v>
      </c>
      <c r="I9" s="11">
        <v>166</v>
      </c>
      <c r="J9" s="11">
        <v>9</v>
      </c>
      <c r="K9" s="11">
        <v>45</v>
      </c>
      <c r="L9" s="11">
        <v>3</v>
      </c>
      <c r="M9" s="11">
        <v>0</v>
      </c>
      <c r="N9" s="11">
        <v>1</v>
      </c>
      <c r="O9" s="11">
        <v>8</v>
      </c>
      <c r="P9" s="11">
        <v>34</v>
      </c>
      <c r="Q9" s="11">
        <v>3</v>
      </c>
      <c r="R9" s="11">
        <v>21</v>
      </c>
      <c r="S9" s="11">
        <v>3</v>
      </c>
      <c r="T9" s="11">
        <v>7</v>
      </c>
      <c r="U9" s="11">
        <v>4</v>
      </c>
      <c r="V9" s="14">
        <v>3819400</v>
      </c>
      <c r="W9" s="14">
        <v>1297400</v>
      </c>
      <c r="X9" s="14">
        <f t="shared" si="3"/>
        <v>2522000</v>
      </c>
      <c r="Y9" s="15">
        <v>0.30303030303030304</v>
      </c>
      <c r="Z9" s="15">
        <v>0.17391304347826086</v>
      </c>
      <c r="AA9" s="16">
        <v>7.2173913043478262</v>
      </c>
      <c r="AB9" s="15">
        <f t="shared" si="0"/>
        <v>0.47428571428571431</v>
      </c>
      <c r="AC9" s="17">
        <v>18.444444444444443</v>
      </c>
      <c r="AD9" s="20">
        <f t="shared" si="4"/>
        <v>-6.5555555555555571</v>
      </c>
      <c r="AE9" s="14">
        <v>23008.513072289155</v>
      </c>
      <c r="AF9" s="14">
        <v>424379.24111111113</v>
      </c>
      <c r="AG9" s="14">
        <f t="shared" si="5"/>
        <v>15192.77108433735</v>
      </c>
      <c r="AH9" s="14">
        <f t="shared" si="1"/>
        <v>7815.7419879518056</v>
      </c>
      <c r="AI9" s="18">
        <f t="shared" si="6"/>
        <v>566520</v>
      </c>
      <c r="AJ9" s="19">
        <f t="shared" si="2"/>
        <v>607655.50062860479</v>
      </c>
      <c r="AO9" s="5"/>
    </row>
    <row r="10" spans="1:42" ht="45" x14ac:dyDescent="0.25">
      <c r="A10" s="11">
        <v>9</v>
      </c>
      <c r="B10" s="12" t="s">
        <v>33</v>
      </c>
      <c r="C10" s="12" t="s">
        <v>14</v>
      </c>
      <c r="D10" s="12" t="s">
        <v>34</v>
      </c>
      <c r="E10" s="11" t="s">
        <v>32</v>
      </c>
      <c r="F10" s="11">
        <v>1156</v>
      </c>
      <c r="G10" s="13" t="s">
        <v>70</v>
      </c>
      <c r="H10" s="11">
        <v>195</v>
      </c>
      <c r="I10" s="11">
        <v>210</v>
      </c>
      <c r="J10" s="11">
        <v>9</v>
      </c>
      <c r="K10" s="11">
        <v>39</v>
      </c>
      <c r="L10" s="11">
        <v>3</v>
      </c>
      <c r="M10" s="11">
        <v>0</v>
      </c>
      <c r="N10" s="11">
        <v>1</v>
      </c>
      <c r="O10" s="11">
        <v>18</v>
      </c>
      <c r="P10" s="11">
        <v>28</v>
      </c>
      <c r="Q10" s="11">
        <v>2</v>
      </c>
      <c r="R10" s="11">
        <v>17</v>
      </c>
      <c r="S10" s="11">
        <v>3</v>
      </c>
      <c r="T10" s="11">
        <v>6</v>
      </c>
      <c r="U10" s="11">
        <v>4</v>
      </c>
      <c r="V10" s="14">
        <v>3236600</v>
      </c>
      <c r="W10" s="14">
        <v>766900</v>
      </c>
      <c r="X10" s="14">
        <f t="shared" si="3"/>
        <v>2469700</v>
      </c>
      <c r="Y10" s="15">
        <v>0.31034482758620691</v>
      </c>
      <c r="Z10" s="15">
        <v>0.2</v>
      </c>
      <c r="AA10" s="16">
        <v>10.5</v>
      </c>
      <c r="AB10" s="15">
        <f t="shared" si="0"/>
        <v>1.0769230769230769</v>
      </c>
      <c r="AC10" s="17">
        <v>23.333333333333332</v>
      </c>
      <c r="AD10" s="20">
        <f t="shared" si="4"/>
        <v>-1.6666666666666679</v>
      </c>
      <c r="AE10" s="14">
        <v>15412.477428571428</v>
      </c>
      <c r="AF10" s="14">
        <v>359624.47333333333</v>
      </c>
      <c r="AG10" s="14">
        <f t="shared" si="5"/>
        <v>11760.476190476191</v>
      </c>
      <c r="AH10" s="14">
        <f t="shared" si="1"/>
        <v>3652.0012380952376</v>
      </c>
      <c r="AI10" s="18">
        <f t="shared" si="6"/>
        <v>-4099.9999999999272</v>
      </c>
      <c r="AJ10" s="19">
        <f t="shared" si="2"/>
        <v>-105664.74342164439</v>
      </c>
      <c r="AO10" s="5"/>
    </row>
    <row r="11" spans="1:42" ht="45" x14ac:dyDescent="0.25">
      <c r="A11" s="11">
        <v>10</v>
      </c>
      <c r="B11" s="12" t="s">
        <v>35</v>
      </c>
      <c r="C11" s="12" t="s">
        <v>14</v>
      </c>
      <c r="D11" s="12" t="s">
        <v>36</v>
      </c>
      <c r="E11" s="11" t="s">
        <v>16</v>
      </c>
      <c r="F11" s="11">
        <v>4208</v>
      </c>
      <c r="G11" s="13" t="s">
        <v>69</v>
      </c>
      <c r="H11" s="11">
        <v>480</v>
      </c>
      <c r="I11" s="11">
        <v>533</v>
      </c>
      <c r="J11" s="11">
        <v>20</v>
      </c>
      <c r="K11" s="11">
        <v>122</v>
      </c>
      <c r="L11" s="11">
        <v>8</v>
      </c>
      <c r="M11" s="11">
        <v>0</v>
      </c>
      <c r="N11" s="11">
        <v>1</v>
      </c>
      <c r="O11" s="11">
        <v>11</v>
      </c>
      <c r="P11" s="11">
        <v>56</v>
      </c>
      <c r="Q11" s="11">
        <v>5</v>
      </c>
      <c r="R11" s="11">
        <v>36</v>
      </c>
      <c r="S11" s="11">
        <v>2</v>
      </c>
      <c r="T11" s="11">
        <v>13</v>
      </c>
      <c r="U11" s="11">
        <v>2</v>
      </c>
      <c r="V11" s="14">
        <v>7925900</v>
      </c>
      <c r="W11" s="14">
        <v>1989500</v>
      </c>
      <c r="X11" s="14">
        <f t="shared" si="3"/>
        <v>5936400</v>
      </c>
      <c r="Y11" s="15">
        <v>0.25</v>
      </c>
      <c r="Z11" s="15">
        <v>4.1666666666666664E-2</v>
      </c>
      <c r="AA11" s="16">
        <v>11.104166666666666</v>
      </c>
      <c r="AB11" s="15">
        <f t="shared" si="0"/>
        <v>1.1104166666666666</v>
      </c>
      <c r="AC11" s="17">
        <v>26.65</v>
      </c>
      <c r="AD11" s="20">
        <f t="shared" si="4"/>
        <v>1.6499999999999986</v>
      </c>
      <c r="AE11" s="14">
        <v>14870.328836772982</v>
      </c>
      <c r="AF11" s="14">
        <v>396294.2635</v>
      </c>
      <c r="AG11" s="14">
        <f t="shared" si="5"/>
        <v>11137.711069418387</v>
      </c>
      <c r="AH11" s="14">
        <f t="shared" si="1"/>
        <v>3732.6177673545953</v>
      </c>
      <c r="AI11" s="18">
        <f t="shared" si="6"/>
        <v>-342339.99999999994</v>
      </c>
      <c r="AJ11" s="19">
        <f t="shared" si="2"/>
        <v>-225218.57201779308</v>
      </c>
      <c r="AO11" s="5"/>
    </row>
    <row r="12" spans="1:42" ht="60" x14ac:dyDescent="0.25">
      <c r="A12" s="11">
        <v>11</v>
      </c>
      <c r="B12" s="12" t="s">
        <v>37</v>
      </c>
      <c r="C12" s="12" t="s">
        <v>26</v>
      </c>
      <c r="D12" s="12" t="s">
        <v>38</v>
      </c>
      <c r="E12" s="11" t="s">
        <v>16</v>
      </c>
      <c r="F12" s="11">
        <v>3456</v>
      </c>
      <c r="G12" s="13" t="s">
        <v>69</v>
      </c>
      <c r="H12" s="11">
        <v>530</v>
      </c>
      <c r="I12" s="11">
        <v>511</v>
      </c>
      <c r="J12" s="11">
        <v>20</v>
      </c>
      <c r="K12" s="11">
        <v>200</v>
      </c>
      <c r="L12" s="11">
        <v>9</v>
      </c>
      <c r="M12" s="11">
        <v>0</v>
      </c>
      <c r="N12" s="11">
        <v>1</v>
      </c>
      <c r="O12" s="11">
        <v>12</v>
      </c>
      <c r="P12" s="11">
        <v>59</v>
      </c>
      <c r="Q12" s="11">
        <v>8</v>
      </c>
      <c r="R12" s="11">
        <v>34</v>
      </c>
      <c r="S12" s="11">
        <v>4</v>
      </c>
      <c r="T12" s="11">
        <v>13</v>
      </c>
      <c r="U12" s="11">
        <v>0</v>
      </c>
      <c r="V12" s="14">
        <v>7688200</v>
      </c>
      <c r="W12" s="14">
        <v>2006300</v>
      </c>
      <c r="X12" s="14">
        <f t="shared" si="3"/>
        <v>5681900</v>
      </c>
      <c r="Y12" s="15">
        <v>0.27941176470588236</v>
      </c>
      <c r="Z12" s="15">
        <v>0</v>
      </c>
      <c r="AA12" s="16">
        <v>10.428571428571429</v>
      </c>
      <c r="AB12" s="15">
        <f t="shared" si="0"/>
        <v>0.96415094339622642</v>
      </c>
      <c r="AC12" s="17">
        <v>25.55</v>
      </c>
      <c r="AD12" s="20">
        <f t="shared" si="4"/>
        <v>0.55000000000000071</v>
      </c>
      <c r="AE12" s="14">
        <v>15045.375812133072</v>
      </c>
      <c r="AF12" s="14">
        <v>384409.35200000001</v>
      </c>
      <c r="AG12" s="14">
        <f t="shared" si="5"/>
        <v>11119.17808219178</v>
      </c>
      <c r="AH12" s="14">
        <f t="shared" si="1"/>
        <v>3926.197729941292</v>
      </c>
      <c r="AI12" s="18">
        <f t="shared" si="6"/>
        <v>-337680.00000000041</v>
      </c>
      <c r="AJ12" s="19">
        <f t="shared" si="2"/>
        <v>-117003.13499266756</v>
      </c>
      <c r="AO12" s="5"/>
    </row>
    <row r="13" spans="1:42" ht="45" x14ac:dyDescent="0.25">
      <c r="A13" s="11">
        <v>12</v>
      </c>
      <c r="B13" s="12" t="s">
        <v>39</v>
      </c>
      <c r="C13" s="12" t="s">
        <v>26</v>
      </c>
      <c r="D13" s="12" t="s">
        <v>40</v>
      </c>
      <c r="E13" s="11" t="s">
        <v>41</v>
      </c>
      <c r="F13" s="11">
        <v>500</v>
      </c>
      <c r="G13" s="13" t="s">
        <v>69</v>
      </c>
      <c r="H13" s="11">
        <v>60</v>
      </c>
      <c r="I13" s="11">
        <v>27</v>
      </c>
      <c r="J13" s="11">
        <v>2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7</v>
      </c>
      <c r="Q13" s="11">
        <v>0</v>
      </c>
      <c r="R13" s="11">
        <v>3</v>
      </c>
      <c r="S13" s="11">
        <v>0</v>
      </c>
      <c r="T13" s="11">
        <v>4</v>
      </c>
      <c r="U13" s="11">
        <v>1</v>
      </c>
      <c r="V13" s="14">
        <v>861000</v>
      </c>
      <c r="W13" s="14">
        <v>284200</v>
      </c>
      <c r="X13" s="14">
        <f t="shared" si="3"/>
        <v>576800</v>
      </c>
      <c r="Y13" s="15">
        <v>0.5</v>
      </c>
      <c r="Z13" s="15">
        <v>0.25</v>
      </c>
      <c r="AA13" s="16">
        <v>6.75</v>
      </c>
      <c r="AB13" s="15">
        <f t="shared" si="0"/>
        <v>0.45</v>
      </c>
      <c r="AC13" s="17">
        <v>13.5</v>
      </c>
      <c r="AD13" s="20">
        <f t="shared" si="4"/>
        <v>-11.5</v>
      </c>
      <c r="AE13" s="14">
        <v>31887.95</v>
      </c>
      <c r="AF13" s="14">
        <v>430487.32500000001</v>
      </c>
      <c r="AG13" s="14">
        <f t="shared" si="5"/>
        <v>21362.962962962964</v>
      </c>
      <c r="AH13" s="14">
        <f t="shared" si="1"/>
        <v>10524.987037037037</v>
      </c>
      <c r="AI13" s="18">
        <f t="shared" si="6"/>
        <v>258740</v>
      </c>
      <c r="AJ13" s="19">
        <f t="shared" si="2"/>
        <v>171985.14956007432</v>
      </c>
      <c r="AO13" s="5"/>
    </row>
    <row r="14" spans="1:42" ht="45" x14ac:dyDescent="0.25">
      <c r="A14" s="11">
        <v>13</v>
      </c>
      <c r="B14" s="12" t="s">
        <v>42</v>
      </c>
      <c r="C14" s="12" t="s">
        <v>14</v>
      </c>
      <c r="D14" s="12" t="s">
        <v>43</v>
      </c>
      <c r="E14" s="11" t="s">
        <v>16</v>
      </c>
      <c r="F14" s="11">
        <v>5181</v>
      </c>
      <c r="G14" s="13" t="s">
        <v>68</v>
      </c>
      <c r="H14" s="11">
        <v>820</v>
      </c>
      <c r="I14" s="11">
        <v>567</v>
      </c>
      <c r="J14" s="11">
        <v>22</v>
      </c>
      <c r="K14" s="11">
        <v>117</v>
      </c>
      <c r="L14" s="11">
        <v>8</v>
      </c>
      <c r="M14" s="11">
        <v>0</v>
      </c>
      <c r="N14" s="11">
        <v>1</v>
      </c>
      <c r="O14" s="11">
        <v>11</v>
      </c>
      <c r="P14" s="11">
        <v>77</v>
      </c>
      <c r="Q14" s="11">
        <v>7</v>
      </c>
      <c r="R14" s="11">
        <v>49</v>
      </c>
      <c r="S14" s="11">
        <v>3</v>
      </c>
      <c r="T14" s="11">
        <v>18</v>
      </c>
      <c r="U14" s="11">
        <v>4</v>
      </c>
      <c r="V14" s="14">
        <v>9404000</v>
      </c>
      <c r="W14" s="14">
        <v>2596800</v>
      </c>
      <c r="X14" s="14">
        <f t="shared" si="3"/>
        <v>6807200</v>
      </c>
      <c r="Y14" s="15">
        <v>0.26744186046511625</v>
      </c>
      <c r="Z14" s="15">
        <v>6.3492063492063489E-2</v>
      </c>
      <c r="AA14" s="16">
        <v>9</v>
      </c>
      <c r="AB14" s="15">
        <f t="shared" si="0"/>
        <v>0.69146341463414629</v>
      </c>
      <c r="AC14" s="17">
        <v>25.772727272727273</v>
      </c>
      <c r="AD14" s="20">
        <f t="shared" si="4"/>
        <v>0.77272727272727337</v>
      </c>
      <c r="AE14" s="14">
        <v>16585.43594356261</v>
      </c>
      <c r="AF14" s="14">
        <v>427451.91727272724</v>
      </c>
      <c r="AG14" s="14">
        <f t="shared" si="5"/>
        <v>12005.643738977073</v>
      </c>
      <c r="AH14" s="14">
        <f t="shared" si="1"/>
        <v>4579.7922045855375</v>
      </c>
      <c r="AI14" s="18">
        <f t="shared" si="6"/>
        <v>127940.00000000019</v>
      </c>
      <c r="AJ14" s="19">
        <f t="shared" si="2"/>
        <v>240762.67076156021</v>
      </c>
      <c r="AO14" s="5"/>
    </row>
    <row r="15" spans="1:42" ht="45" x14ac:dyDescent="0.25">
      <c r="A15" s="11">
        <v>14</v>
      </c>
      <c r="B15" s="12" t="s">
        <v>44</v>
      </c>
      <c r="C15" s="12" t="s">
        <v>14</v>
      </c>
      <c r="D15" s="12" t="s">
        <v>45</v>
      </c>
      <c r="E15" s="11" t="s">
        <v>16</v>
      </c>
      <c r="F15" s="11">
        <v>2256</v>
      </c>
      <c r="G15" s="13" t="s">
        <v>69</v>
      </c>
      <c r="H15" s="11">
        <v>440</v>
      </c>
      <c r="I15" s="11">
        <v>325</v>
      </c>
      <c r="J15" s="11">
        <v>14</v>
      </c>
      <c r="K15" s="11">
        <v>46</v>
      </c>
      <c r="L15" s="11">
        <v>4</v>
      </c>
      <c r="M15" s="11">
        <v>0</v>
      </c>
      <c r="N15" s="11">
        <v>1</v>
      </c>
      <c r="O15" s="11">
        <v>8</v>
      </c>
      <c r="P15" s="11">
        <v>38</v>
      </c>
      <c r="Q15" s="11">
        <v>4</v>
      </c>
      <c r="R15" s="11">
        <v>21</v>
      </c>
      <c r="S15" s="11">
        <v>3</v>
      </c>
      <c r="T15" s="11">
        <v>10</v>
      </c>
      <c r="U15" s="11">
        <v>10</v>
      </c>
      <c r="V15" s="14">
        <v>4971600</v>
      </c>
      <c r="W15" s="14">
        <v>1264100</v>
      </c>
      <c r="X15" s="14">
        <f t="shared" si="3"/>
        <v>3707500</v>
      </c>
      <c r="Y15" s="15">
        <v>0.30952380952380953</v>
      </c>
      <c r="Z15" s="15">
        <v>0.34482758620689657</v>
      </c>
      <c r="AA15" s="16">
        <v>11.206896551724139</v>
      </c>
      <c r="AB15" s="15">
        <f t="shared" si="0"/>
        <v>0.73863636363636365</v>
      </c>
      <c r="AC15" s="17">
        <v>23.214285714285715</v>
      </c>
      <c r="AD15" s="20">
        <f t="shared" si="4"/>
        <v>-1.7857142857142847</v>
      </c>
      <c r="AE15" s="14">
        <v>15297.255292307691</v>
      </c>
      <c r="AF15" s="14">
        <v>355114.85499999998</v>
      </c>
      <c r="AG15" s="14">
        <f t="shared" si="5"/>
        <v>11407.692307692309</v>
      </c>
      <c r="AH15" s="14">
        <f t="shared" si="1"/>
        <v>3889.5629846153824</v>
      </c>
      <c r="AI15" s="18">
        <f t="shared" si="6"/>
        <v>-120999.99999999972</v>
      </c>
      <c r="AJ15" s="19">
        <f t="shared" si="2"/>
        <v>-86321.201962069244</v>
      </c>
      <c r="AO15" s="5"/>
    </row>
    <row r="16" spans="1:42" ht="45" x14ac:dyDescent="0.25">
      <c r="A16" s="11">
        <v>15</v>
      </c>
      <c r="B16" s="12" t="s">
        <v>46</v>
      </c>
      <c r="C16" s="12" t="s">
        <v>14</v>
      </c>
      <c r="D16" s="12" t="s">
        <v>47</v>
      </c>
      <c r="E16" s="11" t="s">
        <v>16</v>
      </c>
      <c r="F16" s="11">
        <v>8289</v>
      </c>
      <c r="G16" s="13" t="s">
        <v>69</v>
      </c>
      <c r="H16" s="11">
        <v>1317</v>
      </c>
      <c r="I16" s="11">
        <v>1129</v>
      </c>
      <c r="J16" s="11">
        <v>43</v>
      </c>
      <c r="K16" s="11">
        <v>201</v>
      </c>
      <c r="L16" s="11">
        <v>16</v>
      </c>
      <c r="M16" s="11">
        <v>0</v>
      </c>
      <c r="N16" s="11">
        <v>2</v>
      </c>
      <c r="O16" s="11">
        <v>19</v>
      </c>
      <c r="P16" s="11">
        <v>131</v>
      </c>
      <c r="Q16" s="11">
        <v>9</v>
      </c>
      <c r="R16" s="11">
        <v>95</v>
      </c>
      <c r="S16" s="11">
        <v>3</v>
      </c>
      <c r="T16" s="11">
        <v>24</v>
      </c>
      <c r="U16" s="11">
        <v>8</v>
      </c>
      <c r="V16" s="14">
        <v>16942800</v>
      </c>
      <c r="W16" s="14">
        <v>4013600</v>
      </c>
      <c r="X16" s="14">
        <f t="shared" si="3"/>
        <v>12929200</v>
      </c>
      <c r="Y16" s="15">
        <v>0.22058823529411764</v>
      </c>
      <c r="Z16" s="15">
        <v>7.5471698113207544E-2</v>
      </c>
      <c r="AA16" s="16">
        <v>10.650943396226415</v>
      </c>
      <c r="AB16" s="15">
        <f t="shared" si="0"/>
        <v>0.85725132877752463</v>
      </c>
      <c r="AC16" s="17">
        <v>26.255813953488371</v>
      </c>
      <c r="AD16" s="20">
        <f t="shared" si="4"/>
        <v>1.2558139534883708</v>
      </c>
      <c r="AE16" s="14">
        <v>15006.923737821082</v>
      </c>
      <c r="AF16" s="14">
        <v>394018.99767441861</v>
      </c>
      <c r="AG16" s="14">
        <f t="shared" si="5"/>
        <v>11451.904340124003</v>
      </c>
      <c r="AH16" s="14">
        <f t="shared" si="1"/>
        <v>3555.0193976970786</v>
      </c>
      <c r="AI16" s="18">
        <f t="shared" si="6"/>
        <v>-370420.00000000029</v>
      </c>
      <c r="AJ16" s="19">
        <f t="shared" si="2"/>
        <v>-677566.28506207641</v>
      </c>
      <c r="AO16" s="5"/>
    </row>
    <row r="17" spans="1:41" ht="45" x14ac:dyDescent="0.25">
      <c r="A17" s="11">
        <v>16</v>
      </c>
      <c r="B17" s="12" t="s">
        <v>48</v>
      </c>
      <c r="C17" s="12" t="s">
        <v>14</v>
      </c>
      <c r="D17" s="12" t="s">
        <v>49</v>
      </c>
      <c r="E17" s="11" t="s">
        <v>16</v>
      </c>
      <c r="F17" s="11">
        <v>7067</v>
      </c>
      <c r="G17" s="13" t="s">
        <v>69</v>
      </c>
      <c r="H17" s="11">
        <v>1120</v>
      </c>
      <c r="I17" s="11">
        <v>675</v>
      </c>
      <c r="J17" s="11">
        <v>27</v>
      </c>
      <c r="K17" s="11">
        <v>199</v>
      </c>
      <c r="L17" s="11">
        <v>10</v>
      </c>
      <c r="M17" s="11">
        <v>0</v>
      </c>
      <c r="N17" s="11">
        <v>1</v>
      </c>
      <c r="O17" s="11">
        <v>13</v>
      </c>
      <c r="P17" s="11">
        <v>80</v>
      </c>
      <c r="Q17" s="11">
        <v>5</v>
      </c>
      <c r="R17" s="11">
        <v>50</v>
      </c>
      <c r="S17" s="11">
        <v>4</v>
      </c>
      <c r="T17" s="11">
        <v>21</v>
      </c>
      <c r="U17" s="11">
        <v>10</v>
      </c>
      <c r="V17" s="14">
        <v>10997400</v>
      </c>
      <c r="W17" s="14">
        <v>3293600</v>
      </c>
      <c r="X17" s="14">
        <f t="shared" si="3"/>
        <v>7703800</v>
      </c>
      <c r="Y17" s="15">
        <v>0.28915662650602408</v>
      </c>
      <c r="Z17" s="15">
        <v>0.16949152542372881</v>
      </c>
      <c r="AA17" s="16">
        <v>11.440677966101696</v>
      </c>
      <c r="AB17" s="15">
        <f t="shared" si="0"/>
        <v>0.6026785714285714</v>
      </c>
      <c r="AC17" s="17">
        <v>25</v>
      </c>
      <c r="AD17" s="20">
        <f t="shared" si="4"/>
        <v>0</v>
      </c>
      <c r="AE17" s="14">
        <v>16292.432103703703</v>
      </c>
      <c r="AF17" s="14">
        <v>407310.8025925926</v>
      </c>
      <c r="AG17" s="14">
        <f t="shared" si="5"/>
        <v>11413.037037037036</v>
      </c>
      <c r="AH17" s="14">
        <f t="shared" si="1"/>
        <v>4879.395066666666</v>
      </c>
      <c r="AI17" s="18">
        <f t="shared" si="6"/>
        <v>-247700.00000000035</v>
      </c>
      <c r="AJ17" s="19">
        <f t="shared" si="2"/>
        <v>488854.15900185722</v>
      </c>
      <c r="AO17" s="5"/>
    </row>
    <row r="18" spans="1:41" ht="45" x14ac:dyDescent="0.25">
      <c r="A18" s="11">
        <v>17</v>
      </c>
      <c r="B18" s="12" t="s">
        <v>50</v>
      </c>
      <c r="C18" s="12" t="s">
        <v>26</v>
      </c>
      <c r="D18" s="12" t="s">
        <v>51</v>
      </c>
      <c r="E18" s="11" t="s">
        <v>16</v>
      </c>
      <c r="F18" s="11">
        <v>7000</v>
      </c>
      <c r="G18" s="13" t="s">
        <v>69</v>
      </c>
      <c r="H18" s="11">
        <v>870</v>
      </c>
      <c r="I18" s="11">
        <v>309</v>
      </c>
      <c r="J18" s="11">
        <v>13</v>
      </c>
      <c r="K18" s="11">
        <v>108</v>
      </c>
      <c r="L18" s="11">
        <v>7</v>
      </c>
      <c r="M18" s="11">
        <v>0</v>
      </c>
      <c r="N18" s="11">
        <v>1</v>
      </c>
      <c r="O18" s="11">
        <v>12</v>
      </c>
      <c r="P18" s="11">
        <v>52</v>
      </c>
      <c r="Q18" s="11">
        <v>5</v>
      </c>
      <c r="R18" s="11">
        <v>30</v>
      </c>
      <c r="S18" s="11">
        <v>3</v>
      </c>
      <c r="T18" s="11">
        <v>14</v>
      </c>
      <c r="U18" s="11">
        <v>13</v>
      </c>
      <c r="V18" s="14">
        <v>6799300</v>
      </c>
      <c r="W18" s="14">
        <v>2538100</v>
      </c>
      <c r="X18" s="14">
        <f t="shared" si="3"/>
        <v>4261200</v>
      </c>
      <c r="Y18" s="15">
        <v>0.35849056603773582</v>
      </c>
      <c r="Z18" s="15">
        <v>0.38235294117647056</v>
      </c>
      <c r="AA18" s="16">
        <v>9.0882352941176467</v>
      </c>
      <c r="AB18" s="15">
        <f t="shared" si="0"/>
        <v>0.35517241379310344</v>
      </c>
      <c r="AC18" s="17">
        <v>23.76923076923077</v>
      </c>
      <c r="AD18" s="20">
        <f t="shared" si="4"/>
        <v>-1.2307692307692299</v>
      </c>
      <c r="AE18" s="14">
        <v>22004.294724919095</v>
      </c>
      <c r="AF18" s="14">
        <v>523025.15923076932</v>
      </c>
      <c r="AG18" s="14">
        <f t="shared" si="5"/>
        <v>13790.291262135923</v>
      </c>
      <c r="AH18" s="14">
        <f t="shared" si="1"/>
        <v>8214.0034627831719</v>
      </c>
      <c r="AI18" s="18">
        <f t="shared" si="6"/>
        <v>621180.00000000012</v>
      </c>
      <c r="AJ18" s="19">
        <f t="shared" si="2"/>
        <v>1254180.5649652949</v>
      </c>
      <c r="AO18" s="5"/>
    </row>
    <row r="19" spans="1:41" ht="30" x14ac:dyDescent="0.25">
      <c r="A19" s="11">
        <v>18</v>
      </c>
      <c r="B19" s="12" t="s">
        <v>52</v>
      </c>
      <c r="C19" s="12" t="s">
        <v>14</v>
      </c>
      <c r="D19" s="12" t="s">
        <v>53</v>
      </c>
      <c r="E19" s="11" t="s">
        <v>54</v>
      </c>
      <c r="F19" s="11">
        <v>8488</v>
      </c>
      <c r="G19" s="13" t="s">
        <v>69</v>
      </c>
      <c r="H19" s="11">
        <v>850</v>
      </c>
      <c r="I19" s="11">
        <v>593</v>
      </c>
      <c r="J19" s="11">
        <v>21</v>
      </c>
      <c r="K19" s="11">
        <v>278</v>
      </c>
      <c r="L19" s="11">
        <v>22</v>
      </c>
      <c r="M19" s="11">
        <v>0</v>
      </c>
      <c r="N19" s="11">
        <v>2</v>
      </c>
      <c r="O19" s="11">
        <v>32</v>
      </c>
      <c r="P19" s="11">
        <v>80</v>
      </c>
      <c r="Q19" s="11">
        <v>6</v>
      </c>
      <c r="R19" s="11">
        <v>55</v>
      </c>
      <c r="S19" s="11">
        <v>4</v>
      </c>
      <c r="T19" s="11">
        <v>15</v>
      </c>
      <c r="U19" s="11">
        <v>7</v>
      </c>
      <c r="V19" s="14">
        <v>11587900</v>
      </c>
      <c r="W19" s="14">
        <v>2209500</v>
      </c>
      <c r="X19" s="14">
        <f t="shared" si="3"/>
        <v>9378400</v>
      </c>
      <c r="Y19" s="15">
        <v>0.27058823529411763</v>
      </c>
      <c r="Z19" s="15">
        <v>0.11290322580645161</v>
      </c>
      <c r="AA19" s="16">
        <v>9.564516129032258</v>
      </c>
      <c r="AB19" s="15">
        <f t="shared" si="0"/>
        <v>0.6976470588235294</v>
      </c>
      <c r="AC19" s="17">
        <v>28.238095238095237</v>
      </c>
      <c r="AD19" s="20">
        <f t="shared" si="4"/>
        <v>3.2380952380952372</v>
      </c>
      <c r="AE19" s="14">
        <v>19541.199359190559</v>
      </c>
      <c r="AF19" s="14">
        <v>551806.24857142859</v>
      </c>
      <c r="AG19" s="14">
        <f t="shared" si="5"/>
        <v>15815.177065767284</v>
      </c>
      <c r="AH19" s="14">
        <f t="shared" si="1"/>
        <v>3726.0222934232752</v>
      </c>
      <c r="AI19" s="18">
        <f t="shared" si="6"/>
        <v>2392859.9999999995</v>
      </c>
      <c r="AJ19" s="19">
        <f t="shared" si="2"/>
        <v>-254482.62299540287</v>
      </c>
      <c r="AO19" s="5"/>
    </row>
    <row r="20" spans="1:41" ht="45" x14ac:dyDescent="0.25">
      <c r="A20" s="11">
        <v>19</v>
      </c>
      <c r="B20" s="12" t="s">
        <v>55</v>
      </c>
      <c r="C20" s="12" t="s">
        <v>14</v>
      </c>
      <c r="D20" s="12" t="s">
        <v>43</v>
      </c>
      <c r="E20" s="11" t="s">
        <v>56</v>
      </c>
      <c r="F20" s="11">
        <v>1635</v>
      </c>
      <c r="G20" s="13" t="s">
        <v>69</v>
      </c>
      <c r="H20" s="11">
        <v>200</v>
      </c>
      <c r="I20" s="11">
        <v>253</v>
      </c>
      <c r="J20" s="11">
        <v>8</v>
      </c>
      <c r="K20" s="11">
        <v>36</v>
      </c>
      <c r="L20" s="11">
        <v>2</v>
      </c>
      <c r="M20" s="11">
        <v>0</v>
      </c>
      <c r="N20" s="11">
        <v>1</v>
      </c>
      <c r="O20" s="11">
        <v>36</v>
      </c>
      <c r="P20" s="11">
        <v>51</v>
      </c>
      <c r="Q20" s="11">
        <v>5</v>
      </c>
      <c r="R20" s="11">
        <v>32</v>
      </c>
      <c r="S20" s="11">
        <v>5</v>
      </c>
      <c r="T20" s="11">
        <v>11</v>
      </c>
      <c r="U20" s="11">
        <v>3</v>
      </c>
      <c r="V20" s="14">
        <v>5615100</v>
      </c>
      <c r="W20" s="14">
        <v>1349700</v>
      </c>
      <c r="X20" s="14">
        <f t="shared" si="3"/>
        <v>4265400</v>
      </c>
      <c r="Y20" s="15">
        <v>0.24</v>
      </c>
      <c r="Z20" s="15">
        <v>7.8947368421052627E-2</v>
      </c>
      <c r="AA20" s="16">
        <v>6.6578947368421053</v>
      </c>
      <c r="AB20" s="15">
        <f t="shared" si="0"/>
        <v>1.2649999999999999</v>
      </c>
      <c r="AC20" s="17">
        <v>31.625</v>
      </c>
      <c r="AD20" s="20">
        <f t="shared" si="4"/>
        <v>6.625</v>
      </c>
      <c r="AE20" s="14">
        <v>22193.948972332015</v>
      </c>
      <c r="AF20" s="14">
        <v>701883.63624999998</v>
      </c>
      <c r="AG20" s="14">
        <f t="shared" si="5"/>
        <v>16859.288537549408</v>
      </c>
      <c r="AH20" s="14">
        <f t="shared" si="1"/>
        <v>5334.6604347826069</v>
      </c>
      <c r="AI20" s="18">
        <f t="shared" si="6"/>
        <v>1285060.0000000002</v>
      </c>
      <c r="AJ20" s="19">
        <f t="shared" si="2"/>
        <v>298411.91921106621</v>
      </c>
      <c r="AO20" s="5"/>
    </row>
    <row r="21" spans="1:41" x14ac:dyDescent="0.25">
      <c r="A21" s="11"/>
      <c r="B21" s="11" t="s">
        <v>57</v>
      </c>
      <c r="C21" s="12"/>
      <c r="D21" s="12"/>
      <c r="E21" s="11"/>
      <c r="F21" s="11"/>
      <c r="G21" s="11"/>
      <c r="H21" s="11">
        <v>12937</v>
      </c>
      <c r="I21" s="11">
        <v>10229</v>
      </c>
      <c r="J21" s="11">
        <v>401</v>
      </c>
      <c r="K21" s="11">
        <v>2254</v>
      </c>
      <c r="L21" s="11">
        <v>138</v>
      </c>
      <c r="M21" s="11">
        <v>0</v>
      </c>
      <c r="N21" s="11">
        <v>22</v>
      </c>
      <c r="O21" s="11">
        <v>318</v>
      </c>
      <c r="P21" s="11">
        <v>1248</v>
      </c>
      <c r="Q21" s="11">
        <v>99</v>
      </c>
      <c r="R21" s="11">
        <v>825</v>
      </c>
      <c r="S21" s="11">
        <v>63</v>
      </c>
      <c r="T21" s="11">
        <v>263</v>
      </c>
      <c r="U21" s="11">
        <v>114</v>
      </c>
      <c r="V21" s="11"/>
      <c r="W21" s="11">
        <f>SUM(W2:W20)</f>
        <v>42503200</v>
      </c>
      <c r="X21" s="14">
        <f>SUM(X2:X20)</f>
        <v>120496800</v>
      </c>
      <c r="Y21" s="11"/>
      <c r="Z21" s="11"/>
      <c r="AA21" s="11"/>
      <c r="AB21" s="11"/>
      <c r="AC21" s="11"/>
      <c r="AD21" s="11"/>
      <c r="AE21" s="11"/>
      <c r="AF21" s="11"/>
      <c r="AG21" s="14">
        <f>X21/I21</f>
        <v>11779.919835761071</v>
      </c>
      <c r="AH21" s="11">
        <f>W21/I21</f>
        <v>4155.1666829602109</v>
      </c>
      <c r="AI21" s="11"/>
      <c r="AJ21" s="11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6498ACF-C735-4FF4-82E6-7CBA17E642D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Volodymyr Kondziolka</dc:creator>
  <cp:lastModifiedBy>User</cp:lastModifiedBy>
  <dcterms:created xsi:type="dcterms:W3CDTF">2019-08-28T10:23:26Z</dcterms:created>
  <dcterms:modified xsi:type="dcterms:W3CDTF">2019-09-13T12:51:05Z</dcterms:modified>
</cp:coreProperties>
</file>